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esentazione" sheetId="1" r:id="rId3"/>
    <sheet state="visible" name="Foglio11" sheetId="2" r:id="rId4"/>
    <sheet state="visible" name="inglobamento" sheetId="3" r:id="rId5"/>
    <sheet state="visible" name="Foglio13" sheetId="4" r:id="rId6"/>
    <sheet state="visible" name="vettori" sheetId="5" r:id="rId7"/>
    <sheet state="visible" name="A e inversa " sheetId="6" r:id="rId8"/>
    <sheet state="visible" name="m.diagonali" sheetId="7" r:id="rId9"/>
    <sheet state="visible" name="tau NZB(hr)" sheetId="8" r:id="rId10"/>
    <sheet state="visible" name="tau Tv(hr)" sheetId="9" r:id="rId11"/>
    <sheet state="visible" name="Th,rinvA" sheetId="10" r:id="rId12"/>
    <sheet state="visible" name="coefficienti" sheetId="11" r:id="rId13"/>
  </sheets>
  <definedNames/>
  <calcPr/>
</workbook>
</file>

<file path=xl/sharedStrings.xml><?xml version="1.0" encoding="utf-8"?>
<sst xmlns="http://schemas.openxmlformats.org/spreadsheetml/2006/main" count="125" uniqueCount="96">
  <si>
    <t>h=</t>
  </si>
  <si>
    <t>r=</t>
  </si>
  <si>
    <t>n=</t>
  </si>
  <si>
    <t>Generalizzazione  della formula di Faulhaber a una qualsiasi progressione aritmetica</t>
  </si>
  <si>
    <t>di Giorgio Pietrocola</t>
  </si>
  <si>
    <t>(per trovare i polinomi calcolanti somme di potenze di progressioni successive)</t>
  </si>
  <si>
    <t>giorgio.pietrocola@gmail.com</t>
  </si>
  <si>
    <t>qua</t>
  </si>
  <si>
    <t>Luglio</t>
  </si>
  <si>
    <t>Questa formula, scoperta e dimostrata dall'autore. è implementata in questi fogli di calcolo utilizzando le matrici e la teoria relativa sviluppata</t>
  </si>
  <si>
    <t>n è il numero degli addendi, m è l'esponente degli interi consecutivi sommati, h è il primo termine della progressione, r la ragione</t>
  </si>
  <si>
    <t>per per h=1 e r=1 si ottiene la cosiddetta formula di Faulhaber presentata nel 1713 con il libro di Jacob Bernoulli "Ars Conjectandi"</t>
  </si>
  <si>
    <t>sono i polinomi di Bernoulli che calcolati in 0  e in 1 danno notoriamente i numeri di Bernoulli nelle due note varianti</t>
  </si>
  <si>
    <t>che differiscono solo per il segno del secondo elemento della sequenza</t>
  </si>
  <si>
    <t>y</t>
  </si>
  <si>
    <t>numero reale</t>
  </si>
  <si>
    <t xml:space="preserve"> </t>
  </si>
  <si>
    <t>intero non negativo</t>
  </si>
  <si>
    <t>m=</t>
  </si>
  <si>
    <t>intero non negativo (implementato fino a 18)</t>
  </si>
  <si>
    <t>coefficienti polinomiali in forma intera:</t>
  </si>
  <si>
    <t>x</t>
  </si>
  <si>
    <t>x^2</t>
  </si>
  <si>
    <t>x^3</t>
  </si>
  <si>
    <t>x^4</t>
  </si>
  <si>
    <t>x^5</t>
  </si>
  <si>
    <t>x^6</t>
  </si>
  <si>
    <t>x^7</t>
  </si>
  <si>
    <t>x^8</t>
  </si>
  <si>
    <t>x^9</t>
  </si>
  <si>
    <t>x^10</t>
  </si>
  <si>
    <t>x^11</t>
  </si>
  <si>
    <t>x^12</t>
  </si>
  <si>
    <t>x^13</t>
  </si>
  <si>
    <t>x^14</t>
  </si>
  <si>
    <t>x^15</t>
  </si>
  <si>
    <t>x^16</t>
  </si>
  <si>
    <t>x^17</t>
  </si>
  <si>
    <t>x^18</t>
  </si>
  <si>
    <t>(</t>
  </si>
  <si>
    <t>Vettori di Vandermonde</t>
  </si>
  <si>
    <t>h/r=</t>
  </si>
  <si>
    <t>k</t>
  </si>
  <si>
    <t>Polinomi di Bernoulli</t>
  </si>
  <si>
    <t>sommatorie</t>
  </si>
  <si>
    <t>La matrice A si ottiene dal triangolo di Tartaglia azzerando l'ultimo elemento di ogni riga</t>
  </si>
  <si>
    <t>A</t>
  </si>
  <si>
    <t>Matrice A</t>
  </si>
  <si>
    <t xml:space="preserve">La matrice </t>
  </si>
  <si>
    <t>N</t>
  </si>
  <si>
    <t>(matrice diagonale)</t>
  </si>
  <si>
    <t>matrice N</t>
  </si>
  <si>
    <t>Matrice inversa di A</t>
  </si>
  <si>
    <t>Inversa di N</t>
  </si>
  <si>
    <t>la prima colonna dà i numeri di Bernoulli</t>
  </si>
  <si>
    <t>(variante B1=-1/2)</t>
  </si>
  <si>
    <t>la matrice fornisce i coefficienti dei polinomi per h=0 fino al diciottesimo grado</t>
  </si>
  <si>
    <t>Calcolo del coefficiente  tau dell'equazione vettoriale dedotta dall'equazione iniziale:</t>
  </si>
  <si>
    <t>tau è una funzione i cui argomenti sono una matrice quadrata e un vettore</t>
  </si>
  <si>
    <t>il vettore si ripete formando una matrice quadrata che è moltiplicata, elemento per elemento, con il primo argomento</t>
  </si>
  <si>
    <t>Z</t>
  </si>
  <si>
    <t>si ottiene  dal triangolo di Tartaglia  iniziando dal secondo elemento di ogni riga</t>
  </si>
  <si>
    <t>matrice Z</t>
  </si>
  <si>
    <t xml:space="preserve">trice delle potenze della ragione </t>
  </si>
  <si>
    <t>B(h/r) ripetuto</t>
  </si>
  <si>
    <t>(N^-1)Z</t>
  </si>
  <si>
    <t>(moltiplicazione righe per colonne)</t>
  </si>
  <si>
    <t>tau:</t>
  </si>
  <si>
    <t>(moltiplicazione elemento per elemento delle precedenti due matrici quadrate)</t>
  </si>
  <si>
    <t>MCD</t>
  </si>
  <si>
    <t>numeratore</t>
  </si>
  <si>
    <t>denominatore</t>
  </si>
  <si>
    <t>moltiplicazione per la matrice diagonale con le potenze della ragione</t>
  </si>
  <si>
    <t xml:space="preserve">Verifica con metodo alternativo </t>
  </si>
  <si>
    <t>-per il calcolo della matrice dei coefficienti dei polinomi fino al 18° grado:</t>
  </si>
  <si>
    <t>Calcolo delle potenze della matrice di Tartaglia</t>
  </si>
  <si>
    <t>T</t>
  </si>
  <si>
    <t>tau(T,V(n))</t>
  </si>
  <si>
    <t xml:space="preserve">Matrice di Tartaglia </t>
  </si>
  <si>
    <t>Matrice V(h) ripetuto</t>
  </si>
  <si>
    <t>V(h) ripetuto</t>
  </si>
  <si>
    <t>Coefficienti dei polinomi fino al 18° grado</t>
  </si>
  <si>
    <t>Sommatorie</t>
  </si>
  <si>
    <t>Matrice Th,1</t>
  </si>
  <si>
    <t xml:space="preserve">prodotto elemento per elemento = </t>
  </si>
  <si>
    <t>T^h</t>
  </si>
  <si>
    <t>(T^h)A^(-1)</t>
  </si>
  <si>
    <t>idem come rapporto tra interi (numeratori nella matrice e comuni denominatori in colore)</t>
  </si>
  <si>
    <t>Matrice Th,r</t>
  </si>
  <si>
    <t>Matrice Th,r invA</t>
  </si>
  <si>
    <t>confronto1:</t>
  </si>
  <si>
    <t>con tau NZB(n)</t>
  </si>
  <si>
    <t>La sequenza dei denominatori 1,2,6,4,30,12,42,24,90,20, 66,24…</t>
  </si>
  <si>
    <t>è la A064538 dell'Enciclopedia delle Sequenze di Numeri Interi - OEIS</t>
  </si>
  <si>
    <t>confronto 2:</t>
  </si>
  <si>
    <t>con tau TV(n)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</si>
</sst>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7">
    <font>
      <sz val="10.0"/>
      <color rgb="FF000000"/>
      <name val="Arial"/>
    </font>
    <font/>
    <font>
      <b/>
      <sz val="14.0"/>
      <name val="Arial"/>
    </font>
    <font>
      <b/>
      <name val="Arial"/>
    </font>
    <font>
      <name val="Arial"/>
    </font>
    <font>
      <color rgb="FF000000"/>
      <name val="Arial"/>
    </font>
    <font>
      <sz val="18.0"/>
      <name val="Arial"/>
    </font>
    <font>
      <b/>
      <sz val="12.0"/>
      <name val="Arial"/>
    </font>
    <font>
      <color rgb="FF000000"/>
    </font>
    <font>
      <sz val="12.0"/>
      <name val="Arial"/>
    </font>
    <font>
      <b/>
      <sz val="18.0"/>
      <name val="Arial"/>
    </font>
    <font>
      <b/>
      <sz val="18.0"/>
      <color rgb="FF000000"/>
      <name val="Arial"/>
    </font>
    <font>
      <b/>
    </font>
    <font>
      <b/>
      <sz val="18.0"/>
    </font>
    <font>
      <sz val="11.0"/>
      <color rgb="FF000000"/>
      <name val="Inconsolata"/>
    </font>
    <font>
      <b/>
      <sz val="12.0"/>
    </font>
    <font>
      <sz val="14.0"/>
      <color rgb="FF000000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FFE599"/>
        <bgColor rgb="FFFFE599"/>
      </patternFill>
    </fill>
    <fill>
      <patternFill patternType="solid">
        <fgColor rgb="FFEA9999"/>
        <bgColor rgb="FFEA9999"/>
      </patternFill>
    </fill>
  </fills>
  <borders count="1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00"/>
      </left>
      <top style="thin">
        <color rgb="FFFFFF00"/>
      </top>
    </border>
    <border>
      <top style="thin">
        <color rgb="FFFFFF00"/>
      </top>
    </border>
    <border>
      <left style="thin">
        <color rgb="FFFFFF00"/>
      </left>
    </border>
    <border>
      <right style="thin">
        <color rgb="FFFFFF00"/>
      </right>
      <top style="thin">
        <color rgb="FFFFFF00"/>
      </top>
    </border>
    <border>
      <right style="thin">
        <color rgb="FFFFFF00"/>
      </right>
    </border>
    <border>
      <left style="thin">
        <color rgb="FFFFFF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00"/>
      </left>
      <bottom style="thin">
        <color rgb="FFFFFF00"/>
      </bottom>
    </border>
    <border>
      <bottom style="thin">
        <color rgb="FFFFFF00"/>
      </bottom>
    </border>
    <border>
      <right style="thin">
        <color rgb="FFFFFF00"/>
      </right>
      <bottom style="thin">
        <color rgb="FFFFFF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/>
    </border>
    <border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1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1" numFmtId="0" xfId="0" applyAlignment="1" applyBorder="1" applyFont="1">
      <alignment readingOrder="0"/>
    </xf>
    <xf borderId="0" fillId="2" fontId="2" numFmtId="0" xfId="0" applyAlignment="1" applyFill="1" applyFont="1">
      <alignment readingOrder="0" vertical="bottom"/>
    </xf>
    <xf borderId="0" fillId="0" fontId="1" numFmtId="0" xfId="0" applyAlignment="1" applyFont="1">
      <alignment readingOrder="0"/>
    </xf>
    <xf borderId="0" fillId="2" fontId="3" numFmtId="0" xfId="0" applyAlignment="1" applyFont="1">
      <alignment vertical="bottom"/>
    </xf>
    <xf borderId="0" fillId="2" fontId="1" numFmtId="0" xfId="0" applyFont="1"/>
    <xf borderId="0" fillId="2" fontId="4" numFmtId="0" xfId="0" applyAlignment="1" applyFont="1">
      <alignment vertical="bottom"/>
    </xf>
    <xf borderId="1" fillId="0" fontId="1" numFmtId="0" xfId="0" applyBorder="1" applyFont="1"/>
    <xf borderId="0" fillId="2" fontId="4" numFmtId="1" xfId="0" applyAlignment="1" applyFont="1" applyNumberFormat="1">
      <alignment vertical="bottom"/>
    </xf>
    <xf borderId="0" fillId="3" fontId="4" numFmtId="0" xfId="0" applyAlignment="1" applyFill="1" applyFont="1">
      <alignment vertical="bottom"/>
    </xf>
    <xf borderId="1" fillId="4" fontId="1" numFmtId="0" xfId="0" applyBorder="1" applyFill="1" applyFont="1"/>
    <xf borderId="2" fillId="3" fontId="2" numFmtId="0" xfId="0" applyAlignment="1" applyBorder="1" applyFont="1">
      <alignment readingOrder="0" vertical="bottom"/>
    </xf>
    <xf borderId="1" fillId="5" fontId="1" numFmtId="0" xfId="0" applyBorder="1" applyFill="1" applyFont="1"/>
    <xf borderId="3" fillId="3" fontId="3" numFmtId="0" xfId="0" applyAlignment="1" applyBorder="1" applyFont="1">
      <alignment vertical="bottom"/>
    </xf>
    <xf borderId="3" fillId="3" fontId="1" numFmtId="0" xfId="0" applyBorder="1" applyFont="1"/>
    <xf borderId="3" fillId="3" fontId="1" numFmtId="0" xfId="0" applyAlignment="1" applyBorder="1" applyFont="1">
      <alignment readingOrder="0"/>
    </xf>
    <xf borderId="3" fillId="3" fontId="4" numFmtId="0" xfId="0" applyAlignment="1" applyBorder="1" applyFont="1">
      <alignment vertical="bottom"/>
    </xf>
    <xf borderId="3" fillId="3" fontId="4" numFmtId="1" xfId="0" applyAlignment="1" applyBorder="1" applyFont="1" applyNumberFormat="1">
      <alignment vertical="bottom"/>
    </xf>
    <xf borderId="4" fillId="3" fontId="3" numFmtId="0" xfId="0" applyAlignment="1" applyBorder="1" applyFont="1">
      <alignment readingOrder="0" vertical="bottom"/>
    </xf>
    <xf borderId="5" fillId="3" fontId="4" numFmtId="0" xfId="0" applyAlignment="1" applyBorder="1" applyFont="1">
      <alignment vertical="bottom"/>
    </xf>
    <xf borderId="0" fillId="2" fontId="3" numFmtId="0" xfId="0" applyAlignment="1" applyFont="1">
      <alignment readingOrder="0" vertical="bottom"/>
    </xf>
    <xf borderId="0" fillId="3" fontId="5" numFmtId="0" xfId="0" applyAlignment="1" applyFont="1">
      <alignment readingOrder="0"/>
    </xf>
    <xf borderId="0" fillId="3" fontId="3" numFmtId="0" xfId="0" applyAlignment="1" applyFont="1">
      <alignment vertical="bottom"/>
    </xf>
    <xf borderId="0" fillId="3" fontId="4" numFmtId="1" xfId="0" applyAlignment="1" applyFont="1" applyNumberFormat="1">
      <alignment vertical="bottom"/>
    </xf>
    <xf borderId="0" fillId="3" fontId="4" numFmtId="0" xfId="0" applyAlignment="1" applyFont="1">
      <alignment readingOrder="0" vertical="bottom"/>
    </xf>
    <xf borderId="6" fillId="3" fontId="4" numFmtId="0" xfId="0" applyAlignment="1" applyBorder="1" applyFont="1">
      <alignment vertical="bottom"/>
    </xf>
    <xf borderId="0" fillId="3" fontId="4" numFmtId="0" xfId="0" applyAlignment="1" applyFont="1">
      <alignment horizontal="left" readingOrder="0" vertical="bottom"/>
    </xf>
    <xf borderId="4" fillId="3" fontId="4" numFmtId="0" xfId="0" applyAlignment="1" applyBorder="1" applyFont="1">
      <alignment readingOrder="0" vertical="bottom"/>
    </xf>
    <xf borderId="4" fillId="3" fontId="4" numFmtId="0" xfId="0" applyAlignment="1" applyBorder="1" applyFont="1">
      <alignment vertical="bottom"/>
    </xf>
    <xf borderId="0" fillId="2" fontId="4" numFmtId="0" xfId="0" applyAlignment="1" applyFont="1">
      <alignment readingOrder="0" vertical="bottom"/>
    </xf>
    <xf borderId="4" fillId="3" fontId="1" numFmtId="0" xfId="0" applyBorder="1" applyFont="1"/>
    <xf borderId="7" fillId="3" fontId="6" numFmtId="0" xfId="0" applyAlignment="1" applyBorder="1" applyFont="1">
      <alignment horizontal="right" readingOrder="0" vertical="bottom"/>
    </xf>
    <xf borderId="1" fillId="6" fontId="6" numFmtId="4" xfId="0" applyAlignment="1" applyBorder="1" applyFill="1" applyFont="1" applyNumberFormat="1">
      <alignment readingOrder="0" vertical="bottom"/>
    </xf>
    <xf borderId="0" fillId="3" fontId="7" numFmtId="0" xfId="0" applyAlignment="1" applyFont="1">
      <alignment readingOrder="0" vertical="bottom"/>
    </xf>
    <xf borderId="0" fillId="2" fontId="6" numFmtId="0" xfId="0" applyAlignment="1" applyFont="1">
      <alignment readingOrder="0" vertical="bottom"/>
    </xf>
    <xf borderId="0" fillId="3" fontId="1" numFmtId="0" xfId="0" applyFont="1"/>
    <xf borderId="1" fillId="6" fontId="6" numFmtId="0" xfId="0" applyAlignment="1" applyBorder="1" applyFont="1">
      <alignment readingOrder="0" vertical="bottom"/>
    </xf>
    <xf borderId="0" fillId="7" fontId="8" numFmtId="0" xfId="0" applyAlignment="1" applyFill="1" applyFont="1">
      <alignment readingOrder="0"/>
    </xf>
    <xf borderId="1" fillId="0" fontId="7" numFmtId="0" xfId="0" applyAlignment="1" applyBorder="1" applyFont="1">
      <alignment horizontal="right" vertical="bottom"/>
    </xf>
    <xf borderId="0" fillId="7" fontId="1" numFmtId="0" xfId="0" applyAlignment="1" applyFont="1">
      <alignment readingOrder="0"/>
    </xf>
    <xf borderId="1" fillId="3" fontId="4" numFmtId="1" xfId="0" applyAlignment="1" applyBorder="1" applyFont="1" applyNumberFormat="1">
      <alignment vertical="bottom"/>
    </xf>
    <xf borderId="0" fillId="2" fontId="4" numFmtId="0" xfId="0" applyAlignment="1" applyFont="1">
      <alignment horizontal="right" readingOrder="0" vertical="bottom"/>
    </xf>
    <xf borderId="4" fillId="3" fontId="4" numFmtId="0" xfId="0" applyAlignment="1" applyBorder="1" applyFont="1">
      <alignment horizontal="right" readingOrder="0" vertical="bottom"/>
    </xf>
    <xf borderId="0" fillId="3" fontId="4" numFmtId="0" xfId="0" applyAlignment="1" applyFont="1">
      <alignment horizontal="right" readingOrder="0" vertical="bottom"/>
    </xf>
    <xf borderId="0" fillId="3" fontId="4" numFmtId="1" xfId="0" applyAlignment="1" applyFont="1" applyNumberFormat="1">
      <alignment horizontal="right" readingOrder="0" vertical="bottom"/>
    </xf>
    <xf borderId="0" fillId="3" fontId="1" numFmtId="0" xfId="0" applyAlignment="1" applyFont="1">
      <alignment horizontal="right" readingOrder="0"/>
    </xf>
    <xf borderId="6" fillId="3" fontId="4" numFmtId="0" xfId="0" applyAlignment="1" applyBorder="1" applyFont="1">
      <alignment horizontal="right" vertical="bottom"/>
    </xf>
    <xf borderId="0" fillId="3" fontId="4" numFmtId="0" xfId="0" applyAlignment="1" applyFont="1">
      <alignment horizontal="right" vertical="bottom"/>
    </xf>
    <xf borderId="4" fillId="3" fontId="2" numFmtId="0" xfId="0" applyAlignment="1" applyBorder="1" applyFont="1">
      <alignment horizontal="right" readingOrder="0" vertical="bottom"/>
    </xf>
    <xf borderId="0" fillId="3" fontId="8" numFmtId="0" xfId="0" applyFont="1"/>
    <xf borderId="6" fillId="3" fontId="2" numFmtId="0" xfId="0" applyAlignment="1" applyBorder="1" applyFont="1">
      <alignment horizontal="left" vertical="bottom"/>
    </xf>
    <xf borderId="8" fillId="3" fontId="4" numFmtId="0" xfId="0" applyAlignment="1" applyBorder="1" applyFont="1">
      <alignment readingOrder="0" vertical="bottom"/>
    </xf>
    <xf borderId="9" fillId="3" fontId="4" numFmtId="0" xfId="0" applyAlignment="1" applyBorder="1" applyFont="1">
      <alignment vertical="bottom"/>
    </xf>
    <xf borderId="9" fillId="3" fontId="4" numFmtId="1" xfId="0" applyAlignment="1" applyBorder="1" applyFont="1" applyNumberFormat="1">
      <alignment vertical="bottom"/>
    </xf>
    <xf borderId="10" fillId="3" fontId="4" numFmtId="0" xfId="0" applyAlignment="1" applyBorder="1" applyFont="1">
      <alignment vertical="bottom"/>
    </xf>
    <xf borderId="0" fillId="0" fontId="4" numFmtId="0" xfId="0" applyAlignment="1" applyFont="1">
      <alignment readingOrder="0" vertical="bottom"/>
    </xf>
    <xf borderId="0" fillId="0" fontId="4" numFmtId="0" xfId="0" applyAlignment="1" applyFont="1">
      <alignment vertical="bottom"/>
    </xf>
    <xf borderId="0" fillId="0" fontId="4" numFmtId="1" xfId="0" applyAlignment="1" applyFont="1" applyNumberFormat="1">
      <alignment vertical="bottom"/>
    </xf>
    <xf borderId="1" fillId="0" fontId="4" numFmtId="0" xfId="0" applyAlignment="1" applyBorder="1" applyFont="1">
      <alignment vertical="bottom"/>
    </xf>
    <xf borderId="11" fillId="0" fontId="4" numFmtId="0" xfId="0" applyAlignment="1" applyBorder="1" applyFont="1">
      <alignment vertical="bottom"/>
    </xf>
    <xf borderId="12" fillId="0" fontId="4" numFmtId="0" xfId="0" applyAlignment="1" applyBorder="1" applyFont="1">
      <alignment vertical="bottom"/>
    </xf>
    <xf borderId="13" fillId="0" fontId="4" numFmtId="0" xfId="0" applyAlignment="1" applyBorder="1" applyFont="1">
      <alignment vertical="bottom"/>
    </xf>
    <xf borderId="0" fillId="8" fontId="1" numFmtId="0" xfId="0" applyAlignment="1" applyFill="1" applyFont="1">
      <alignment readingOrder="0"/>
    </xf>
    <xf borderId="0" fillId="6" fontId="1" numFmtId="0" xfId="0" applyAlignment="1" applyFont="1">
      <alignment readingOrder="0"/>
    </xf>
    <xf borderId="0" fillId="8" fontId="1" numFmtId="0" xfId="0" applyFont="1"/>
    <xf borderId="0" fillId="9" fontId="1" numFmtId="0" xfId="0" applyAlignment="1" applyFill="1" applyFont="1">
      <alignment readingOrder="0"/>
    </xf>
    <xf borderId="0" fillId="9" fontId="1" numFmtId="0" xfId="0" applyFont="1"/>
    <xf borderId="0" fillId="0" fontId="2" numFmtId="0" xfId="0" applyAlignment="1" applyFont="1">
      <alignment readingOrder="0" vertical="bottom"/>
    </xf>
    <xf borderId="0" fillId="0" fontId="2" numFmtId="0" xfId="0" applyAlignment="1" applyFont="1">
      <alignment horizontal="right" vertical="bottom"/>
    </xf>
    <xf borderId="0" fillId="0" fontId="3" numFmtId="0" xfId="0" applyAlignment="1" applyFont="1">
      <alignment horizontal="left" readingOrder="0" vertical="bottom"/>
    </xf>
    <xf borderId="0" fillId="0" fontId="2" numFmtId="0" xfId="0" applyAlignment="1" applyFont="1">
      <alignment horizontal="left" readingOrder="0" vertical="bottom"/>
    </xf>
    <xf borderId="0" fillId="0" fontId="2" numFmtId="0" xfId="0" applyAlignment="1" applyFont="1">
      <alignment horizontal="right" readingOrder="0" vertical="bottom"/>
    </xf>
    <xf borderId="0" fillId="0" fontId="2" numFmtId="4" xfId="0" applyAlignment="1" applyFont="1" applyNumberFormat="1">
      <alignment horizontal="left" readingOrder="0" vertical="bottom"/>
    </xf>
    <xf borderId="1" fillId="0" fontId="9" numFmtId="0" xfId="0" applyAlignment="1" applyBorder="1" applyFont="1">
      <alignment horizontal="right" readingOrder="0" vertical="bottom"/>
    </xf>
    <xf borderId="0" fillId="0" fontId="9" numFmtId="0" xfId="0" applyAlignment="1" applyFont="1">
      <alignment vertical="bottom"/>
    </xf>
    <xf borderId="1" fillId="0" fontId="4" numFmtId="0" xfId="0" applyAlignment="1" applyBorder="1" applyFont="1">
      <alignment horizontal="right" vertical="bottom"/>
    </xf>
    <xf borderId="0" fillId="0" fontId="4" numFmtId="0" xfId="0" applyAlignment="1" applyFont="1">
      <alignment horizontal="right" vertical="bottom"/>
    </xf>
    <xf borderId="0" fillId="0" fontId="4" numFmtId="164" xfId="0" applyAlignment="1" applyFont="1" applyNumberFormat="1">
      <alignment horizontal="right" vertical="bottom"/>
    </xf>
    <xf borderId="0" fillId="0" fontId="1" numFmtId="0" xfId="0" applyAlignment="1" applyFont="1">
      <alignment horizontal="left" readingOrder="0"/>
    </xf>
    <xf borderId="0" fillId="0" fontId="1" numFmtId="0" xfId="0" applyAlignment="1" applyFont="1">
      <alignment horizontal="center" readingOrder="0"/>
    </xf>
    <xf borderId="1" fillId="0" fontId="3" numFmtId="0" xfId="0" applyAlignment="1" applyBorder="1" applyFont="1">
      <alignment horizontal="right" vertical="bottom"/>
    </xf>
    <xf borderId="1" fillId="0" fontId="4" numFmtId="1" xfId="0" applyAlignment="1" applyBorder="1" applyFont="1" applyNumberFormat="1">
      <alignment horizontal="right" vertical="bottom"/>
    </xf>
    <xf borderId="0" fillId="0" fontId="9" numFmtId="0" xfId="0" applyAlignment="1" applyFont="1">
      <alignment readingOrder="0" vertical="bottom"/>
    </xf>
    <xf borderId="0" fillId="0" fontId="10" numFmtId="0" xfId="0" applyAlignment="1" applyFont="1">
      <alignment vertical="bottom"/>
    </xf>
    <xf borderId="14" fillId="0" fontId="4" numFmtId="0" xfId="0" applyAlignment="1" applyBorder="1" applyFont="1">
      <alignment readingOrder="0" shrinkToFit="0" vertical="bottom" wrapText="0"/>
    </xf>
    <xf borderId="15" fillId="0" fontId="4" numFmtId="0" xfId="0" applyAlignment="1" applyBorder="1" applyFont="1">
      <alignment horizontal="right" vertical="bottom"/>
    </xf>
    <xf borderId="15" fillId="0" fontId="4" numFmtId="1" xfId="0" applyAlignment="1" applyBorder="1" applyFont="1" applyNumberFormat="1">
      <alignment horizontal="right" vertical="bottom"/>
    </xf>
    <xf borderId="16" fillId="0" fontId="4" numFmtId="0" xfId="0" applyAlignment="1" applyBorder="1" applyFont="1">
      <alignment horizontal="right" vertical="bottom"/>
    </xf>
    <xf borderId="13" fillId="10" fontId="4" numFmtId="0" xfId="0" applyAlignment="1" applyBorder="1" applyFill="1" applyFont="1">
      <alignment horizontal="right" vertical="bottom"/>
    </xf>
    <xf borderId="13" fillId="10" fontId="4" numFmtId="1" xfId="0" applyAlignment="1" applyBorder="1" applyFont="1" applyNumberFormat="1">
      <alignment horizontal="right" vertical="bottom"/>
    </xf>
    <xf borderId="0" fillId="0" fontId="6" numFmtId="0" xfId="0" applyAlignment="1" applyFont="1">
      <alignment readingOrder="0" vertical="bottom"/>
    </xf>
    <xf borderId="15" fillId="0" fontId="4" numFmtId="0" xfId="0" applyAlignment="1" applyBorder="1" applyFont="1">
      <alignment vertical="bottom"/>
    </xf>
    <xf borderId="15" fillId="0" fontId="4" numFmtId="1" xfId="0" applyAlignment="1" applyBorder="1" applyFont="1" applyNumberFormat="1">
      <alignment vertical="bottom"/>
    </xf>
    <xf borderId="13" fillId="0" fontId="4" numFmtId="0" xfId="0" applyAlignment="1" applyBorder="1" applyFont="1">
      <alignment horizontal="right" vertical="bottom"/>
    </xf>
    <xf borderId="13" fillId="0" fontId="4" numFmtId="1" xfId="0" applyAlignment="1" applyBorder="1" applyFont="1" applyNumberFormat="1">
      <alignment horizontal="right" vertical="bottom"/>
    </xf>
    <xf borderId="1" fillId="0" fontId="4" numFmtId="0" xfId="0" applyAlignment="1" applyBorder="1" applyFont="1">
      <alignment horizontal="right" readingOrder="0" vertical="bottom"/>
    </xf>
    <xf borderId="1" fillId="0" fontId="4" numFmtId="0" xfId="0" applyAlignment="1" applyBorder="1" applyFont="1">
      <alignment horizontal="right" vertical="bottom"/>
    </xf>
    <xf borderId="16" fillId="0" fontId="4" numFmtId="0" xfId="0" applyAlignment="1" applyBorder="1" applyFont="1">
      <alignment vertical="bottom"/>
    </xf>
    <xf borderId="0" fillId="0" fontId="11" numFmtId="0" xfId="0" applyFont="1"/>
    <xf borderId="0" fillId="0" fontId="2" numFmtId="0" xfId="0" applyAlignment="1" applyFont="1">
      <alignment vertical="bottom"/>
    </xf>
    <xf borderId="1" fillId="10" fontId="4" numFmtId="0" xfId="0" applyAlignment="1" applyBorder="1" applyFont="1">
      <alignment horizontal="right" vertical="bottom"/>
    </xf>
    <xf borderId="0" fillId="0" fontId="1" numFmtId="4" xfId="0" applyFont="1" applyNumberFormat="1"/>
    <xf borderId="0" fillId="0" fontId="12" numFmtId="0" xfId="0" applyAlignment="1" applyFont="1">
      <alignment readingOrder="0"/>
    </xf>
    <xf borderId="1" fillId="11" fontId="4" numFmtId="0" xfId="0" applyAlignment="1" applyBorder="1" applyFill="1" applyFont="1">
      <alignment horizontal="right" vertical="bottom"/>
    </xf>
    <xf borderId="1" fillId="11" fontId="4" numFmtId="0" xfId="0" applyAlignment="1" applyBorder="1" applyFont="1">
      <alignment horizontal="right" readingOrder="0" vertical="bottom"/>
    </xf>
    <xf borderId="0" fillId="0" fontId="3" numFmtId="0" xfId="0" applyAlignment="1" applyFont="1">
      <alignment readingOrder="0" vertical="bottom"/>
    </xf>
    <xf borderId="1" fillId="3" fontId="4" numFmtId="0" xfId="0" applyAlignment="1" applyBorder="1" applyFont="1">
      <alignment horizontal="right" vertical="bottom"/>
    </xf>
    <xf borderId="1" fillId="3" fontId="4" numFmtId="0" xfId="0" applyAlignment="1" applyBorder="1" applyFont="1">
      <alignment horizontal="right" readingOrder="0" vertical="bottom"/>
    </xf>
    <xf borderId="1" fillId="3" fontId="1" numFmtId="0" xfId="0" applyBorder="1" applyFont="1"/>
    <xf borderId="0" fillId="0" fontId="13" numFmtId="0" xfId="0" applyAlignment="1" applyFont="1">
      <alignment readingOrder="0"/>
    </xf>
    <xf borderId="0" fillId="3" fontId="14" numFmtId="0" xfId="0" applyAlignment="1" applyFont="1">
      <alignment readingOrder="0"/>
    </xf>
    <xf borderId="0" fillId="0" fontId="15" numFmtId="0" xfId="0" applyAlignment="1" applyFont="1">
      <alignment readingOrder="0"/>
    </xf>
    <xf borderId="16" fillId="0" fontId="4" numFmtId="0" xfId="0" applyAlignment="1" applyBorder="1" applyFont="1">
      <alignment readingOrder="0" vertical="bottom"/>
    </xf>
    <xf borderId="0" fillId="0" fontId="4" numFmtId="0" xfId="0" applyAlignment="1" applyFont="1">
      <alignment horizontal="right" readingOrder="0" vertical="bottom"/>
    </xf>
    <xf borderId="0" fillId="0" fontId="3" numFmtId="0" xfId="0" applyAlignment="1" applyFont="1">
      <alignment horizontal="right" vertical="bottom"/>
    </xf>
    <xf borderId="0" fillId="0" fontId="4" numFmtId="3" xfId="0" applyAlignment="1" applyFont="1" applyNumberFormat="1">
      <alignment vertical="bottom"/>
    </xf>
    <xf borderId="0" fillId="11" fontId="16" numFmtId="0" xfId="0" applyAlignment="1" applyFont="1">
      <alignment readingOrder="0"/>
    </xf>
    <xf borderId="0" fillId="11" fontId="4" numFmtId="0" xfId="0" applyAlignment="1" applyFont="1">
      <alignment vertical="bottom"/>
    </xf>
    <xf borderId="0" fillId="11" fontId="10" numFmtId="0" xfId="0" applyAlignment="1" applyFont="1">
      <alignment vertical="bottom"/>
    </xf>
    <xf borderId="0" fillId="11" fontId="1" numFmtId="0" xfId="0" applyFont="1"/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>
        <b/>
      </font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Relationship Id="rId2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4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7.jpg"/><Relationship Id="rId2" Type="http://schemas.openxmlformats.org/officeDocument/2006/relationships/image" Target="../media/image5.jpg"/><Relationship Id="rId3" Type="http://schemas.openxmlformats.org/officeDocument/2006/relationships/image" Target="../media/image6.jp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8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114300</xdr:colOff>
      <xdr:row>13</xdr:row>
      <xdr:rowOff>76200</xdr:rowOff>
    </xdr:from>
    <xdr:ext cx="581025" cy="352425"/>
    <xdr:pic>
      <xdr:nvPicPr>
        <xdr:cNvPr id="0" name="image3.jpg" title="Immagin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5</xdr:row>
      <xdr:rowOff>152400</xdr:rowOff>
    </xdr:from>
    <xdr:ext cx="5086350" cy="790575"/>
    <xdr:pic>
      <xdr:nvPicPr>
        <xdr:cNvPr id="0" name="image1.jpg" title="Immagin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152400</xdr:colOff>
      <xdr:row>64</xdr:row>
      <xdr:rowOff>152400</xdr:rowOff>
    </xdr:from>
    <xdr:ext cx="6477000" cy="542925"/>
    <xdr:pic>
      <xdr:nvPicPr>
        <xdr:cNvPr id="0" name="image2.jpg" title="Immagin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64</xdr:row>
      <xdr:rowOff>0</xdr:rowOff>
    </xdr:from>
    <xdr:ext cx="504825" cy="104775"/>
    <xdr:pic>
      <xdr:nvPicPr>
        <xdr:cNvPr id="0" name="image4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64</xdr:row>
      <xdr:rowOff>0</xdr:rowOff>
    </xdr:from>
    <xdr:ext cx="504825" cy="104775"/>
    <xdr:pic>
      <xdr:nvPicPr>
        <xdr:cNvPr id="0" name="image4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64</xdr:row>
      <xdr:rowOff>0</xdr:rowOff>
    </xdr:from>
    <xdr:ext cx="504825" cy="104775"/>
    <xdr:pic>
      <xdr:nvPicPr>
        <xdr:cNvPr id="0" name="image4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64</xdr:row>
      <xdr:rowOff>0</xdr:rowOff>
    </xdr:from>
    <xdr:ext cx="504825" cy="104775"/>
    <xdr:pic>
      <xdr:nvPicPr>
        <xdr:cNvPr id="0" name="image4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64</xdr:row>
      <xdr:rowOff>0</xdr:rowOff>
    </xdr:from>
    <xdr:ext cx="504825" cy="104775"/>
    <xdr:pic>
      <xdr:nvPicPr>
        <xdr:cNvPr id="0" name="image4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64</xdr:row>
      <xdr:rowOff>0</xdr:rowOff>
    </xdr:from>
    <xdr:ext cx="504825" cy="104775"/>
    <xdr:pic>
      <xdr:nvPicPr>
        <xdr:cNvPr id="0" name="image4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65</xdr:row>
      <xdr:rowOff>0</xdr:rowOff>
    </xdr:from>
    <xdr:ext cx="504825" cy="104775"/>
    <xdr:pic>
      <xdr:nvPicPr>
        <xdr:cNvPr id="0" name="image4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65</xdr:row>
      <xdr:rowOff>0</xdr:rowOff>
    </xdr:from>
    <xdr:ext cx="504825" cy="104775"/>
    <xdr:pic>
      <xdr:nvPicPr>
        <xdr:cNvPr id="0" name="image4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65</xdr:row>
      <xdr:rowOff>0</xdr:rowOff>
    </xdr:from>
    <xdr:ext cx="504825" cy="104775"/>
    <xdr:pic>
      <xdr:nvPicPr>
        <xdr:cNvPr id="0" name="image4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65</xdr:row>
      <xdr:rowOff>0</xdr:rowOff>
    </xdr:from>
    <xdr:ext cx="504825" cy="104775"/>
    <xdr:pic>
      <xdr:nvPicPr>
        <xdr:cNvPr id="0" name="image4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65</xdr:row>
      <xdr:rowOff>0</xdr:rowOff>
    </xdr:from>
    <xdr:ext cx="504825" cy="104775"/>
    <xdr:pic>
      <xdr:nvPicPr>
        <xdr:cNvPr id="0" name="image4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65</xdr:row>
      <xdr:rowOff>0</xdr:rowOff>
    </xdr:from>
    <xdr:ext cx="504825" cy="104775"/>
    <xdr:pic>
      <xdr:nvPicPr>
        <xdr:cNvPr id="0" name="image4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65</xdr:row>
      <xdr:rowOff>0</xdr:rowOff>
    </xdr:from>
    <xdr:ext cx="504825" cy="104775"/>
    <xdr:pic>
      <xdr:nvPicPr>
        <xdr:cNvPr id="0" name="image4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66</xdr:row>
      <xdr:rowOff>0</xdr:rowOff>
    </xdr:from>
    <xdr:ext cx="504825" cy="104775"/>
    <xdr:pic>
      <xdr:nvPicPr>
        <xdr:cNvPr id="0" name="image4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66</xdr:row>
      <xdr:rowOff>0</xdr:rowOff>
    </xdr:from>
    <xdr:ext cx="504825" cy="104775"/>
    <xdr:pic>
      <xdr:nvPicPr>
        <xdr:cNvPr id="0" name="image4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66</xdr:row>
      <xdr:rowOff>0</xdr:rowOff>
    </xdr:from>
    <xdr:ext cx="504825" cy="104775"/>
    <xdr:pic>
      <xdr:nvPicPr>
        <xdr:cNvPr id="0" name="image4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66</xdr:row>
      <xdr:rowOff>0</xdr:rowOff>
    </xdr:from>
    <xdr:ext cx="504825" cy="104775"/>
    <xdr:pic>
      <xdr:nvPicPr>
        <xdr:cNvPr id="0" name="image4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66</xdr:row>
      <xdr:rowOff>0</xdr:rowOff>
    </xdr:from>
    <xdr:ext cx="504825" cy="104775"/>
    <xdr:pic>
      <xdr:nvPicPr>
        <xdr:cNvPr id="0" name="image4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66</xdr:row>
      <xdr:rowOff>0</xdr:rowOff>
    </xdr:from>
    <xdr:ext cx="504825" cy="104775"/>
    <xdr:pic>
      <xdr:nvPicPr>
        <xdr:cNvPr id="0" name="image4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66</xdr:row>
      <xdr:rowOff>0</xdr:rowOff>
    </xdr:from>
    <xdr:ext cx="504825" cy="104775"/>
    <xdr:pic>
      <xdr:nvPicPr>
        <xdr:cNvPr id="0" name="image4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67</xdr:row>
      <xdr:rowOff>0</xdr:rowOff>
    </xdr:from>
    <xdr:ext cx="504825" cy="104775"/>
    <xdr:pic>
      <xdr:nvPicPr>
        <xdr:cNvPr id="0" name="image4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67</xdr:row>
      <xdr:rowOff>0</xdr:rowOff>
    </xdr:from>
    <xdr:ext cx="504825" cy="104775"/>
    <xdr:pic>
      <xdr:nvPicPr>
        <xdr:cNvPr id="0" name="image4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67</xdr:row>
      <xdr:rowOff>0</xdr:rowOff>
    </xdr:from>
    <xdr:ext cx="504825" cy="104775"/>
    <xdr:pic>
      <xdr:nvPicPr>
        <xdr:cNvPr id="0" name="image4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67</xdr:row>
      <xdr:rowOff>0</xdr:rowOff>
    </xdr:from>
    <xdr:ext cx="504825" cy="104775"/>
    <xdr:pic>
      <xdr:nvPicPr>
        <xdr:cNvPr id="0" name="image4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67</xdr:row>
      <xdr:rowOff>0</xdr:rowOff>
    </xdr:from>
    <xdr:ext cx="504825" cy="104775"/>
    <xdr:pic>
      <xdr:nvPicPr>
        <xdr:cNvPr id="0" name="image4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67</xdr:row>
      <xdr:rowOff>0</xdr:rowOff>
    </xdr:from>
    <xdr:ext cx="504825" cy="104775"/>
    <xdr:pic>
      <xdr:nvPicPr>
        <xdr:cNvPr id="0" name="image4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67</xdr:row>
      <xdr:rowOff>0</xdr:rowOff>
    </xdr:from>
    <xdr:ext cx="504825" cy="104775"/>
    <xdr:pic>
      <xdr:nvPicPr>
        <xdr:cNvPr id="0" name="image4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68</xdr:row>
      <xdr:rowOff>0</xdr:rowOff>
    </xdr:from>
    <xdr:ext cx="504825" cy="104775"/>
    <xdr:pic>
      <xdr:nvPicPr>
        <xdr:cNvPr id="0" name="image4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68</xdr:row>
      <xdr:rowOff>0</xdr:rowOff>
    </xdr:from>
    <xdr:ext cx="504825" cy="104775"/>
    <xdr:pic>
      <xdr:nvPicPr>
        <xdr:cNvPr id="0" name="image4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68</xdr:row>
      <xdr:rowOff>0</xdr:rowOff>
    </xdr:from>
    <xdr:ext cx="504825" cy="104775"/>
    <xdr:pic>
      <xdr:nvPicPr>
        <xdr:cNvPr id="0" name="image4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68</xdr:row>
      <xdr:rowOff>0</xdr:rowOff>
    </xdr:from>
    <xdr:ext cx="504825" cy="104775"/>
    <xdr:pic>
      <xdr:nvPicPr>
        <xdr:cNvPr id="0" name="image4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68</xdr:row>
      <xdr:rowOff>0</xdr:rowOff>
    </xdr:from>
    <xdr:ext cx="504825" cy="104775"/>
    <xdr:pic>
      <xdr:nvPicPr>
        <xdr:cNvPr id="0" name="image4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68</xdr:row>
      <xdr:rowOff>0</xdr:rowOff>
    </xdr:from>
    <xdr:ext cx="504825" cy="104775"/>
    <xdr:pic>
      <xdr:nvPicPr>
        <xdr:cNvPr id="0" name="image4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68</xdr:row>
      <xdr:rowOff>0</xdr:rowOff>
    </xdr:from>
    <xdr:ext cx="504825" cy="104775"/>
    <xdr:pic>
      <xdr:nvPicPr>
        <xdr:cNvPr id="0" name="image4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2</xdr:row>
      <xdr:rowOff>152400</xdr:rowOff>
    </xdr:from>
    <xdr:ext cx="7400925" cy="1571625"/>
    <xdr:pic>
      <xdr:nvPicPr>
        <xdr:cNvPr id="0" name="image7.jpg" title="Immagin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161925</xdr:colOff>
      <xdr:row>33</xdr:row>
      <xdr:rowOff>161925</xdr:rowOff>
    </xdr:from>
    <xdr:ext cx="1838325" cy="304800"/>
    <xdr:pic>
      <xdr:nvPicPr>
        <xdr:cNvPr id="0" name="image5.jpg" title="Immagin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19050</xdr:colOff>
      <xdr:row>33</xdr:row>
      <xdr:rowOff>161925</xdr:rowOff>
    </xdr:from>
    <xdr:ext cx="2924175" cy="381000"/>
    <xdr:pic>
      <xdr:nvPicPr>
        <xdr:cNvPr id="0" name="image6.jpg" title="Immagin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152400</xdr:colOff>
      <xdr:row>3</xdr:row>
      <xdr:rowOff>152400</xdr:rowOff>
    </xdr:from>
    <xdr:ext cx="2924175" cy="381000"/>
    <xdr:pic>
      <xdr:nvPicPr>
        <xdr:cNvPr id="0" name="image6.jpg" title="Immagin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2</xdr:row>
      <xdr:rowOff>152400</xdr:rowOff>
    </xdr:from>
    <xdr:ext cx="2124075" cy="400050"/>
    <xdr:pic>
      <xdr:nvPicPr>
        <xdr:cNvPr id="0" name="image8.jpg" title="Immagin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.0"/>
    <col customWidth="1" min="2" max="2" width="7.71"/>
    <col customWidth="1" min="3" max="3" width="9.14"/>
    <col customWidth="1" min="4" max="12" width="7.71"/>
    <col customWidth="1" min="13" max="13" width="8.86"/>
    <col customWidth="1" min="14" max="20" width="7.71"/>
    <col customWidth="1" min="21" max="21" width="10.29"/>
    <col customWidth="1" min="22" max="22" width="1.71"/>
    <col customWidth="1" min="23" max="23" width="5.14"/>
    <col customWidth="1" min="24" max="27" width="16.57"/>
    <col customWidth="1" min="28" max="46" width="7.71"/>
  </cols>
  <sheetData>
    <row r="1" ht="9.75" customHeight="1">
      <c r="A1" s="3"/>
      <c r="B1" s="3"/>
      <c r="C1" s="5"/>
      <c r="D1" s="5"/>
      <c r="E1" s="5"/>
      <c r="F1" s="5"/>
      <c r="G1" s="5"/>
      <c r="H1" s="6"/>
      <c r="I1" s="6"/>
      <c r="J1" s="6"/>
      <c r="K1" s="7"/>
      <c r="L1" s="7"/>
      <c r="M1" s="7"/>
      <c r="N1" s="9"/>
      <c r="O1" s="7"/>
      <c r="P1" s="7"/>
      <c r="Q1" s="7"/>
      <c r="R1" s="7"/>
      <c r="S1" s="7"/>
      <c r="T1" s="7"/>
      <c r="U1" s="7"/>
      <c r="V1" s="7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</row>
    <row r="2">
      <c r="A2" s="3"/>
      <c r="B2" s="12" t="s">
        <v>3</v>
      </c>
      <c r="C2" s="14"/>
      <c r="D2" s="14"/>
      <c r="E2" s="14"/>
      <c r="F2" s="14"/>
      <c r="G2" s="14"/>
      <c r="H2" s="15"/>
      <c r="I2" s="16"/>
      <c r="J2" s="15"/>
      <c r="K2" s="17"/>
      <c r="L2" s="17"/>
      <c r="M2" s="17"/>
      <c r="N2" s="18"/>
      <c r="O2" s="17"/>
      <c r="P2" s="17"/>
      <c r="Q2" s="17"/>
      <c r="S2" s="19" t="s">
        <v>4</v>
      </c>
      <c r="T2" s="17"/>
      <c r="U2" s="20"/>
      <c r="V2" s="7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</row>
    <row r="3">
      <c r="A3" s="21"/>
      <c r="B3" s="22" t="s">
        <v>5</v>
      </c>
      <c r="C3" s="23"/>
      <c r="D3" s="23"/>
      <c r="E3" s="10"/>
      <c r="F3" s="10"/>
      <c r="G3" s="10"/>
      <c r="H3" s="10"/>
      <c r="I3" s="10"/>
      <c r="J3" s="10"/>
      <c r="K3" s="10"/>
      <c r="L3" s="10"/>
      <c r="M3" s="10"/>
      <c r="N3" s="24"/>
      <c r="O3" s="10"/>
      <c r="P3" s="10"/>
      <c r="Q3" s="10"/>
      <c r="S3" s="25" t="s">
        <v>6</v>
      </c>
      <c r="T3" s="10"/>
      <c r="U3" s="26"/>
      <c r="V3" s="7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</row>
    <row r="4">
      <c r="A4" s="21"/>
      <c r="C4" s="23"/>
      <c r="D4" s="23"/>
      <c r="E4" s="10"/>
      <c r="F4" s="10"/>
      <c r="G4" s="10"/>
      <c r="H4" s="10"/>
      <c r="I4" s="10"/>
      <c r="J4" s="10"/>
      <c r="K4" s="10"/>
      <c r="L4" s="10"/>
      <c r="M4" s="10"/>
      <c r="N4" s="24"/>
      <c r="O4" s="10"/>
      <c r="P4" s="10"/>
      <c r="Q4" s="10"/>
      <c r="S4" s="25" t="s">
        <v>8</v>
      </c>
      <c r="T4" s="27">
        <v>2019.0</v>
      </c>
      <c r="V4" s="7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>
      <c r="A5" s="21"/>
      <c r="B5" s="28" t="s">
        <v>9</v>
      </c>
      <c r="C5" s="23"/>
      <c r="D5" s="23"/>
      <c r="E5" s="10"/>
      <c r="F5" s="10"/>
      <c r="G5" s="10"/>
      <c r="H5" s="10"/>
      <c r="I5" s="10"/>
      <c r="J5" s="10"/>
      <c r="K5" s="10"/>
      <c r="L5" s="10"/>
      <c r="M5" s="10"/>
      <c r="N5" s="24"/>
      <c r="O5" s="10"/>
      <c r="P5" s="10"/>
      <c r="Q5" s="10"/>
      <c r="V5" s="7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</row>
    <row r="6">
      <c r="A6" s="7"/>
      <c r="B6" s="2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24"/>
      <c r="O6" s="10"/>
      <c r="P6" s="10"/>
      <c r="Q6" s="10"/>
      <c r="R6" s="10"/>
      <c r="T6" s="10"/>
      <c r="V6" s="7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>
      <c r="A7" s="7"/>
      <c r="B7" s="29"/>
      <c r="C7" s="10"/>
      <c r="D7" s="10"/>
      <c r="E7" s="10"/>
      <c r="F7" s="10"/>
      <c r="G7" s="10"/>
      <c r="H7" s="10"/>
      <c r="I7" s="10"/>
      <c r="J7" s="10"/>
      <c r="K7" s="10"/>
      <c r="L7" s="25"/>
      <c r="M7" s="10"/>
      <c r="N7" s="24"/>
      <c r="O7" s="10"/>
      <c r="P7" s="10"/>
      <c r="Q7" s="10"/>
      <c r="R7" s="10"/>
      <c r="S7" s="10"/>
      <c r="T7" s="10"/>
      <c r="U7" s="26"/>
      <c r="V7" s="7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</row>
    <row r="8">
      <c r="A8" s="7"/>
      <c r="B8" s="2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24"/>
      <c r="O8" s="10"/>
      <c r="P8" s="10"/>
      <c r="Q8" s="10"/>
      <c r="R8" s="10"/>
      <c r="S8" s="10"/>
      <c r="T8" s="10"/>
      <c r="U8" s="26"/>
      <c r="V8" s="7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</row>
    <row r="9">
      <c r="A9" s="7"/>
      <c r="B9" s="2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24"/>
      <c r="O9" s="10"/>
      <c r="P9" s="10"/>
      <c r="Q9" s="10"/>
      <c r="R9" s="10"/>
      <c r="S9" s="10"/>
      <c r="T9" s="10"/>
      <c r="U9" s="26"/>
      <c r="V9" s="7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</row>
    <row r="10">
      <c r="A10" s="7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24"/>
      <c r="O10" s="10"/>
      <c r="P10" s="10"/>
      <c r="Q10" s="10"/>
      <c r="R10" s="10"/>
      <c r="S10" s="10"/>
      <c r="T10" s="10"/>
      <c r="U10" s="26"/>
      <c r="V10" s="7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</row>
    <row r="11">
      <c r="A11" s="30"/>
      <c r="B11" s="1" t="s">
        <v>10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24"/>
      <c r="O11" s="10"/>
      <c r="P11" s="10"/>
      <c r="Q11" s="10"/>
      <c r="R11" s="10"/>
      <c r="S11" s="10"/>
      <c r="T11" s="10"/>
      <c r="U11" s="26"/>
      <c r="V11" s="7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</row>
    <row r="12" ht="18.0" customHeight="1">
      <c r="A12" s="30"/>
      <c r="B12" s="28" t="s">
        <v>11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24"/>
      <c r="O12" s="10"/>
      <c r="P12" s="10"/>
      <c r="Q12" s="10"/>
      <c r="R12" s="10"/>
      <c r="S12" s="10"/>
      <c r="T12" s="10"/>
      <c r="U12" s="26"/>
      <c r="V12" s="7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</row>
    <row r="13" ht="18.0" customHeight="1">
      <c r="A13" s="30"/>
      <c r="B13" s="28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24"/>
      <c r="O13" s="10"/>
      <c r="P13" s="10"/>
      <c r="Q13" s="10"/>
      <c r="R13" s="10"/>
      <c r="S13" s="10"/>
      <c r="T13" s="10"/>
      <c r="U13" s="26"/>
      <c r="V13" s="7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</row>
    <row r="14" ht="20.25" customHeight="1">
      <c r="A14" s="30"/>
      <c r="B14" s="28"/>
      <c r="C14" s="10"/>
      <c r="D14" s="25" t="s">
        <v>12</v>
      </c>
      <c r="E14" s="10"/>
      <c r="F14" s="10"/>
      <c r="G14" s="10"/>
      <c r="H14" s="10"/>
      <c r="I14" s="10"/>
      <c r="J14" s="10"/>
      <c r="K14" s="10"/>
      <c r="L14" s="10"/>
      <c r="M14" s="10"/>
      <c r="N14" s="24"/>
      <c r="O14" s="10"/>
      <c r="P14" s="10"/>
      <c r="Q14" s="10"/>
      <c r="R14" s="10"/>
      <c r="S14" s="10"/>
      <c r="T14" s="10"/>
      <c r="U14" s="26"/>
      <c r="V14" s="7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</row>
    <row r="15">
      <c r="A15" s="30"/>
      <c r="B15" s="31"/>
      <c r="C15" s="10"/>
      <c r="D15" s="25" t="s">
        <v>13</v>
      </c>
      <c r="E15" s="10"/>
      <c r="F15" s="10"/>
      <c r="G15" s="10"/>
      <c r="H15" s="10"/>
      <c r="I15" s="10"/>
      <c r="J15" s="10"/>
      <c r="K15" s="10"/>
      <c r="L15" s="10"/>
      <c r="M15" s="10"/>
      <c r="N15" s="24"/>
      <c r="O15" s="10"/>
      <c r="P15" s="10"/>
      <c r="Q15" s="10"/>
      <c r="R15" s="10"/>
      <c r="S15" s="10"/>
      <c r="T15" s="10"/>
      <c r="U15" s="26"/>
      <c r="V15" s="7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</row>
    <row r="16">
      <c r="A16" s="30"/>
      <c r="C16" s="10"/>
      <c r="E16" s="10"/>
      <c r="F16" s="10"/>
      <c r="G16" s="10"/>
      <c r="H16" s="10"/>
      <c r="I16" s="10"/>
      <c r="J16" s="10"/>
      <c r="K16" s="10"/>
      <c r="L16" s="10"/>
      <c r="M16" s="10"/>
      <c r="N16" s="24"/>
      <c r="O16" s="10"/>
      <c r="P16" s="10"/>
      <c r="Q16" s="10"/>
      <c r="R16" s="10"/>
      <c r="S16" s="10"/>
      <c r="T16" s="10"/>
      <c r="U16" s="26"/>
      <c r="V16" s="7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</row>
    <row r="17">
      <c r="A17" s="30"/>
      <c r="B17" s="32" t="s">
        <v>1</v>
      </c>
      <c r="C17" s="33">
        <v>2.0</v>
      </c>
      <c r="D17" s="10"/>
      <c r="E17" s="34" t="s">
        <v>15</v>
      </c>
      <c r="F17" s="10"/>
      <c r="G17" s="10"/>
      <c r="H17" s="10"/>
      <c r="I17" s="10"/>
      <c r="J17" s="10"/>
      <c r="K17" s="10"/>
      <c r="L17" s="10"/>
      <c r="M17" s="10"/>
      <c r="N17" s="24"/>
      <c r="O17" s="10"/>
      <c r="P17" s="10"/>
      <c r="Q17" s="10"/>
      <c r="R17" s="10"/>
      <c r="S17" s="10"/>
      <c r="T17" s="10"/>
      <c r="U17" s="26"/>
      <c r="V17" s="7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</row>
    <row r="18">
      <c r="A18" s="35"/>
      <c r="B18" s="32" t="s">
        <v>0</v>
      </c>
      <c r="C18" s="33">
        <v>3.0</v>
      </c>
      <c r="D18" s="10"/>
      <c r="E18" s="34" t="s">
        <v>15</v>
      </c>
      <c r="F18" s="10"/>
      <c r="G18" s="36"/>
      <c r="H18" s="10"/>
      <c r="I18" s="25"/>
      <c r="J18" s="10"/>
      <c r="K18" s="10"/>
      <c r="L18" s="10"/>
      <c r="M18" s="10"/>
      <c r="N18" s="24"/>
      <c r="O18" s="10"/>
      <c r="P18" s="10"/>
      <c r="Q18" s="10"/>
      <c r="R18" s="10"/>
      <c r="S18" s="10"/>
      <c r="T18" s="10"/>
      <c r="U18" s="26"/>
      <c r="V18" s="7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</row>
    <row r="19">
      <c r="A19" s="35"/>
      <c r="B19" s="32" t="s">
        <v>2</v>
      </c>
      <c r="C19" s="37">
        <v>3.0</v>
      </c>
      <c r="D19" s="10"/>
      <c r="E19" s="25" t="s">
        <v>17</v>
      </c>
      <c r="F19" s="10"/>
      <c r="G19" s="10"/>
      <c r="H19" s="10"/>
      <c r="I19" s="10"/>
      <c r="J19" s="10"/>
      <c r="K19" s="10"/>
      <c r="L19" s="10"/>
      <c r="M19" s="10"/>
      <c r="N19" s="24"/>
      <c r="O19" s="10"/>
      <c r="P19" s="10"/>
      <c r="Q19" s="10"/>
      <c r="R19" s="10"/>
      <c r="S19" s="10"/>
      <c r="T19" s="10"/>
      <c r="U19" s="26"/>
      <c r="V19" s="7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</row>
    <row r="20">
      <c r="A20" s="35"/>
      <c r="B20" s="32" t="s">
        <v>18</v>
      </c>
      <c r="C20" s="37">
        <v>5.0</v>
      </c>
      <c r="D20" s="25"/>
      <c r="E20" s="25" t="s">
        <v>19</v>
      </c>
      <c r="F20" s="10"/>
      <c r="G20" s="10"/>
      <c r="H20" s="25"/>
      <c r="I20" s="10"/>
      <c r="J20" s="10"/>
      <c r="K20" s="36"/>
      <c r="L20" s="39" t="str">
        <f>"S("&amp;C19&amp;")="</f>
        <v>S(3)=</v>
      </c>
      <c r="M20" s="41">
        <f>indirect("coefficienti!X"&amp;$C$20+4)</f>
        <v>20175</v>
      </c>
      <c r="N20" s="24"/>
      <c r="O20" s="24"/>
      <c r="P20" s="10"/>
      <c r="Q20" s="10"/>
      <c r="R20" s="10"/>
      <c r="S20" s="10"/>
      <c r="T20" s="10"/>
      <c r="U20" s="26"/>
      <c r="V20" s="7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</row>
    <row r="21">
      <c r="A21" s="30"/>
      <c r="B21" s="28"/>
      <c r="C21" s="25"/>
      <c r="D21" s="25"/>
      <c r="E21" s="10"/>
      <c r="F21" s="10"/>
      <c r="G21" s="10"/>
      <c r="H21" s="10"/>
      <c r="I21" s="10"/>
      <c r="J21" s="10"/>
      <c r="K21" s="10"/>
      <c r="L21" s="10"/>
      <c r="M21" s="10"/>
      <c r="N21" s="24"/>
      <c r="O21" s="10"/>
      <c r="P21" s="10"/>
      <c r="Q21" s="10"/>
      <c r="R21" s="10"/>
      <c r="S21" s="10"/>
      <c r="T21" s="10"/>
      <c r="U21" s="26"/>
      <c r="V21" s="3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</row>
    <row r="22">
      <c r="A22" s="30"/>
      <c r="B22" s="28"/>
      <c r="C22" s="25" t="s">
        <v>20</v>
      </c>
      <c r="D22" s="25"/>
      <c r="E22" s="10"/>
      <c r="F22" s="10"/>
      <c r="G22" s="10"/>
      <c r="H22" s="10"/>
      <c r="I22" s="10"/>
      <c r="J22" s="10"/>
      <c r="K22" s="10"/>
      <c r="L22" s="10"/>
      <c r="M22" s="10"/>
      <c r="N22" s="24"/>
      <c r="O22" s="10"/>
      <c r="P22" s="10"/>
      <c r="Q22" s="10"/>
      <c r="R22" s="10"/>
      <c r="S22" s="10"/>
      <c r="T22" s="10"/>
      <c r="U22" s="26"/>
      <c r="V22" s="3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</row>
    <row r="23">
      <c r="A23" s="42"/>
      <c r="B23" s="43"/>
      <c r="C23" s="44" t="s">
        <v>21</v>
      </c>
      <c r="D23" s="44" t="s">
        <v>22</v>
      </c>
      <c r="E23" s="44" t="s">
        <v>23</v>
      </c>
      <c r="F23" s="44" t="s">
        <v>24</v>
      </c>
      <c r="G23" s="44" t="s">
        <v>25</v>
      </c>
      <c r="H23" s="44" t="s">
        <v>26</v>
      </c>
      <c r="I23" s="44" t="s">
        <v>27</v>
      </c>
      <c r="J23" s="44" t="s">
        <v>28</v>
      </c>
      <c r="K23" s="44" t="s">
        <v>29</v>
      </c>
      <c r="L23" s="44" t="s">
        <v>30</v>
      </c>
      <c r="M23" s="45" t="s">
        <v>31</v>
      </c>
      <c r="N23" s="44" t="s">
        <v>32</v>
      </c>
      <c r="O23" s="44" t="s">
        <v>33</v>
      </c>
      <c r="P23" s="44" t="s">
        <v>34</v>
      </c>
      <c r="Q23" s="44" t="s">
        <v>35</v>
      </c>
      <c r="R23" s="44" t="s">
        <v>36</v>
      </c>
      <c r="S23" s="46" t="s">
        <v>37</v>
      </c>
      <c r="T23" s="44" t="s">
        <v>38</v>
      </c>
      <c r="U23" s="47"/>
      <c r="V23" s="42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</row>
    <row r="24">
      <c r="A24" s="42"/>
      <c r="B24" s="49" t="s">
        <v>39</v>
      </c>
      <c r="C24" s="41">
        <f t="shared" ref="C24:T24" si="1">indirect("coefficienti!"&amp;char(64+COLUMN(C24))&amp;$C$20+23)</f>
        <v>120</v>
      </c>
      <c r="D24" s="41">
        <f t="shared" si="1"/>
        <v>508.0000001</v>
      </c>
      <c r="E24" s="41">
        <f t="shared" si="1"/>
        <v>959.9999997</v>
      </c>
      <c r="F24" s="41">
        <f t="shared" si="1"/>
        <v>880.0000003</v>
      </c>
      <c r="G24" s="41">
        <f t="shared" si="1"/>
        <v>383.9999998</v>
      </c>
      <c r="H24" s="41">
        <f t="shared" si="1"/>
        <v>64</v>
      </c>
      <c r="I24" s="41">
        <f t="shared" si="1"/>
        <v>0</v>
      </c>
      <c r="J24" s="41">
        <f t="shared" si="1"/>
        <v>0</v>
      </c>
      <c r="K24" s="41">
        <f t="shared" si="1"/>
        <v>0</v>
      </c>
      <c r="L24" s="41">
        <f t="shared" si="1"/>
        <v>0</v>
      </c>
      <c r="M24" s="41">
        <f t="shared" si="1"/>
        <v>0</v>
      </c>
      <c r="N24" s="41">
        <f t="shared" si="1"/>
        <v>0</v>
      </c>
      <c r="O24" s="41">
        <f t="shared" si="1"/>
        <v>0</v>
      </c>
      <c r="P24" s="41">
        <f t="shared" si="1"/>
        <v>0</v>
      </c>
      <c r="Q24" s="41">
        <f t="shared" si="1"/>
        <v>0</v>
      </c>
      <c r="R24" s="41">
        <f t="shared" si="1"/>
        <v>0</v>
      </c>
      <c r="S24" s="41">
        <f t="shared" si="1"/>
        <v>0</v>
      </c>
      <c r="T24" s="41">
        <f t="shared" si="1"/>
        <v>0</v>
      </c>
      <c r="U24" s="51" t="str">
        <f>")/"&amp;indirect("coefficienti!"&amp;char(64+COLUMN(U24))&amp;$C$20+23)</f>
        <v>)/12</v>
      </c>
      <c r="V24" s="3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</row>
    <row r="25">
      <c r="A25" s="30"/>
      <c r="B25" s="52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4"/>
      <c r="O25" s="53"/>
      <c r="P25" s="53"/>
      <c r="Q25" s="53"/>
      <c r="R25" s="53"/>
      <c r="S25" s="53"/>
      <c r="T25" s="53"/>
      <c r="U25" s="55"/>
      <c r="V25" s="7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</row>
    <row r="26" ht="9.75" customHeight="1">
      <c r="A26" s="30"/>
      <c r="B26" s="30"/>
      <c r="C26" s="30"/>
      <c r="D26" s="7"/>
      <c r="E26" s="7"/>
      <c r="F26" s="7"/>
      <c r="G26" s="7"/>
      <c r="H26" s="7"/>
      <c r="I26" s="7"/>
      <c r="J26" s="7"/>
      <c r="K26" s="7"/>
      <c r="L26" s="7"/>
      <c r="M26" s="7"/>
      <c r="N26" s="9"/>
      <c r="O26" s="7"/>
      <c r="P26" s="7"/>
      <c r="Q26" s="7"/>
      <c r="R26" s="7"/>
      <c r="S26" s="7"/>
      <c r="T26" s="7"/>
      <c r="U26" s="7"/>
      <c r="V26" s="7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</row>
    <row r="27">
      <c r="A27" s="56"/>
      <c r="B27" s="56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8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</row>
    <row r="28">
      <c r="A28" s="56"/>
      <c r="B28" s="56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8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</row>
    <row r="29">
      <c r="A29" s="56"/>
      <c r="B29" s="56"/>
      <c r="C29" s="57"/>
      <c r="D29" s="56"/>
      <c r="E29" s="57"/>
      <c r="F29" s="57"/>
      <c r="G29" s="57"/>
      <c r="H29" s="57"/>
      <c r="I29" s="57"/>
      <c r="J29" s="57"/>
      <c r="K29" s="57"/>
      <c r="L29" s="57"/>
      <c r="M29" s="57"/>
      <c r="N29" s="58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</row>
    <row r="30">
      <c r="A30" s="56"/>
      <c r="B30" s="56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8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</row>
    <row r="31">
      <c r="A31" s="56"/>
      <c r="B31" s="56"/>
      <c r="C31" s="57"/>
      <c r="D31" s="56"/>
      <c r="E31" s="57"/>
      <c r="F31" s="57"/>
      <c r="G31" s="57"/>
      <c r="H31" s="57"/>
      <c r="I31" s="57"/>
      <c r="J31" s="57"/>
      <c r="K31" s="57"/>
      <c r="L31" s="57"/>
      <c r="M31" s="57"/>
      <c r="N31" s="58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</row>
    <row r="32">
      <c r="A32" s="56"/>
      <c r="B32" s="56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8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</row>
    <row r="33">
      <c r="A33" s="56"/>
      <c r="B33" s="56"/>
      <c r="C33" s="57"/>
      <c r="D33" s="56"/>
      <c r="E33" s="57"/>
      <c r="F33" s="57"/>
      <c r="G33" s="57"/>
      <c r="H33" s="57"/>
      <c r="I33" s="57"/>
      <c r="J33" s="57"/>
      <c r="K33" s="57"/>
      <c r="L33" s="57"/>
      <c r="M33" s="57"/>
      <c r="N33" s="58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</row>
    <row r="34">
      <c r="A34" s="56"/>
      <c r="B34" s="56"/>
      <c r="C34" s="57"/>
      <c r="D34" s="56"/>
      <c r="E34" s="57"/>
      <c r="F34" s="57"/>
      <c r="G34" s="57"/>
      <c r="H34" s="57"/>
      <c r="I34" s="57"/>
      <c r="J34" s="57"/>
      <c r="K34" s="57"/>
      <c r="L34" s="57"/>
      <c r="M34" s="57"/>
      <c r="N34" s="58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</row>
    <row r="35">
      <c r="A35" s="56"/>
      <c r="B35" s="56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8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</row>
    <row r="36">
      <c r="A36" s="56"/>
      <c r="B36" s="56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8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</row>
    <row r="37">
      <c r="A37" s="56"/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8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</row>
    <row r="38">
      <c r="A38" s="56"/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8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</row>
    <row r="82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8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</row>
    <row r="83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8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</row>
    <row r="84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8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</row>
    <row r="8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8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</row>
    <row r="86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8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</row>
    <row r="87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8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</row>
    <row r="88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8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</row>
    <row r="89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8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</row>
    <row r="90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8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</row>
    <row r="9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8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</row>
    <row r="92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8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</row>
    <row r="93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8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</row>
    <row r="94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8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</row>
    <row r="95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8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</row>
    <row r="96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8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</row>
    <row r="97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8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</row>
    <row r="98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8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</row>
    <row r="99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8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</row>
    <row r="100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8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</row>
    <row r="10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8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</row>
    <row r="102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8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</row>
    <row r="103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8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</row>
    <row r="104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8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</row>
    <row r="105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8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</row>
    <row r="106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8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</row>
    <row r="107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8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</row>
    <row r="108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8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</row>
    <row r="109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8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</row>
    <row r="110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8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</row>
    <row r="11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8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</row>
    <row r="112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8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</row>
    <row r="113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8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</row>
    <row r="114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8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</row>
    <row r="115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8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</row>
    <row r="116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8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</row>
    <row r="117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8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</row>
    <row r="118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8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</row>
    <row r="119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8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</row>
    <row r="120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8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</row>
    <row r="12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8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</row>
    <row r="122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8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</row>
    <row r="123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8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</row>
    <row r="124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8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</row>
    <row r="125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8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</row>
    <row r="126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8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</row>
    <row r="127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8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</row>
    <row r="128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8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</row>
    <row r="129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8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</row>
    <row r="130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8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</row>
    <row r="13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8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</row>
    <row r="132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8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</row>
    <row r="133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8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</row>
    <row r="134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8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</row>
    <row r="135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8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</row>
    <row r="136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8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</row>
    <row r="137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8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</row>
    <row r="138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8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</row>
    <row r="139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8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</row>
    <row r="140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8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</row>
    <row r="14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8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</row>
    <row r="142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8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</row>
    <row r="143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8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</row>
    <row r="144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8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</row>
    <row r="145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8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</row>
    <row r="146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8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</row>
    <row r="147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8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</row>
    <row r="148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8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</row>
    <row r="149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8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</row>
    <row r="150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8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</row>
    <row r="15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8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</row>
    <row r="152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8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</row>
    <row r="153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8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</row>
    <row r="154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8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</row>
    <row r="155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8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</row>
    <row r="156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8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</row>
    <row r="157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8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</row>
    <row r="158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8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</row>
    <row r="159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8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</row>
    <row r="160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8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</row>
    <row r="16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8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</row>
    <row r="162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8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</row>
    <row r="163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8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</row>
    <row r="164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8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</row>
    <row r="165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8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</row>
    <row r="166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8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</row>
    <row r="167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8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</row>
    <row r="168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8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</row>
    <row r="169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8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</row>
    <row r="170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8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</row>
    <row r="17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8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</row>
    <row r="172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8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</row>
    <row r="173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8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</row>
    <row r="174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8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</row>
    <row r="175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8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</row>
    <row r="176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8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</row>
    <row r="177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8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</row>
    <row r="178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8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</row>
    <row r="179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8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</row>
    <row r="180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8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</row>
    <row r="18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8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</row>
    <row r="182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8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</row>
    <row r="183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8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</row>
    <row r="184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8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</row>
    <row r="185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8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</row>
    <row r="186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8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</row>
    <row r="187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8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</row>
    <row r="188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8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</row>
    <row r="189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8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</row>
    <row r="190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8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</row>
    <row r="19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8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</row>
    <row r="192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8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</row>
    <row r="193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8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</row>
    <row r="194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8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</row>
    <row r="195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8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</row>
    <row r="196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8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</row>
    <row r="197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8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</row>
    <row r="198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8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</row>
    <row r="199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8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</row>
    <row r="200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8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</row>
    <row r="20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8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</row>
    <row r="202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8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  <c r="AT202" s="57"/>
    </row>
    <row r="203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8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57"/>
      <c r="AT203" s="57"/>
    </row>
    <row r="204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8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</row>
    <row r="205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8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</row>
    <row r="206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8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</row>
    <row r="207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8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</row>
    <row r="208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8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57"/>
    </row>
    <row r="209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8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57"/>
    </row>
    <row r="210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8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  <c r="AT210" s="57"/>
    </row>
    <row r="21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8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  <c r="AT211" s="57"/>
    </row>
    <row r="212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8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</row>
    <row r="213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8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</row>
    <row r="214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8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57"/>
    </row>
    <row r="215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8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57"/>
      <c r="AT215" s="57"/>
    </row>
    <row r="216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8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  <c r="AT216" s="57"/>
    </row>
    <row r="217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8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57"/>
      <c r="AT217" s="57"/>
    </row>
    <row r="218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8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  <c r="AR218" s="57"/>
      <c r="AS218" s="57"/>
      <c r="AT218" s="57"/>
    </row>
    <row r="219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8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  <c r="AR219" s="57"/>
      <c r="AS219" s="57"/>
      <c r="AT219" s="57"/>
    </row>
    <row r="220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8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  <c r="AR220" s="57"/>
      <c r="AS220" s="57"/>
      <c r="AT220" s="57"/>
    </row>
    <row r="221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8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57"/>
      <c r="AN221" s="57"/>
      <c r="AO221" s="57"/>
      <c r="AP221" s="57"/>
      <c r="AQ221" s="57"/>
      <c r="AR221" s="57"/>
      <c r="AS221" s="57"/>
      <c r="AT221" s="57"/>
    </row>
    <row r="222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8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  <c r="AR222" s="57"/>
      <c r="AS222" s="57"/>
      <c r="AT222" s="57"/>
    </row>
    <row r="223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8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</row>
    <row r="224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8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7"/>
      <c r="AQ224" s="57"/>
      <c r="AR224" s="57"/>
      <c r="AS224" s="57"/>
      <c r="AT224" s="57"/>
    </row>
    <row r="225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8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  <c r="AR225" s="57"/>
      <c r="AS225" s="57"/>
      <c r="AT225" s="57"/>
    </row>
    <row r="226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8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57"/>
      <c r="AP226" s="57"/>
      <c r="AQ226" s="57"/>
      <c r="AR226" s="57"/>
      <c r="AS226" s="57"/>
      <c r="AT226" s="57"/>
    </row>
    <row r="227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8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57"/>
      <c r="AR227" s="57"/>
      <c r="AS227" s="57"/>
      <c r="AT227" s="57"/>
    </row>
    <row r="228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8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57"/>
      <c r="AT228" s="57"/>
    </row>
    <row r="229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8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57"/>
      <c r="AT229" s="57"/>
    </row>
    <row r="230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8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7"/>
      <c r="AQ230" s="57"/>
      <c r="AR230" s="57"/>
      <c r="AS230" s="57"/>
      <c r="AT230" s="57"/>
    </row>
    <row r="231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8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7"/>
      <c r="AQ231" s="57"/>
      <c r="AR231" s="57"/>
      <c r="AS231" s="57"/>
      <c r="AT231" s="57"/>
    </row>
    <row r="232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8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  <c r="AT232" s="57"/>
    </row>
    <row r="233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8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57"/>
      <c r="AT233" s="57"/>
    </row>
    <row r="234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8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57"/>
      <c r="AR234" s="57"/>
      <c r="AS234" s="57"/>
      <c r="AT234" s="57"/>
    </row>
    <row r="235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8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57"/>
      <c r="AT235" s="57"/>
    </row>
    <row r="236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8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57"/>
    </row>
    <row r="237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8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7"/>
      <c r="AT237" s="57"/>
    </row>
    <row r="238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8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  <c r="AT238" s="57"/>
    </row>
    <row r="239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8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7"/>
      <c r="AQ239" s="57"/>
      <c r="AR239" s="57"/>
      <c r="AS239" s="57"/>
      <c r="AT239" s="57"/>
    </row>
    <row r="240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8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  <c r="AR240" s="57"/>
      <c r="AS240" s="57"/>
      <c r="AT240" s="57"/>
    </row>
    <row r="241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8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57"/>
    </row>
    <row r="242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8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  <c r="AR242" s="57"/>
      <c r="AS242" s="57"/>
      <c r="AT242" s="57"/>
    </row>
    <row r="243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8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  <c r="AR243" s="57"/>
      <c r="AS243" s="57"/>
      <c r="AT243" s="57"/>
    </row>
    <row r="244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8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  <c r="AR244" s="57"/>
      <c r="AS244" s="57"/>
      <c r="AT244" s="57"/>
    </row>
    <row r="245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8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57"/>
      <c r="AT245" s="57"/>
    </row>
    <row r="246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8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57"/>
      <c r="AR246" s="57"/>
      <c r="AS246" s="57"/>
      <c r="AT246" s="57"/>
    </row>
    <row r="247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8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</row>
    <row r="248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8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  <c r="AR248" s="57"/>
      <c r="AS248" s="57"/>
      <c r="AT248" s="57"/>
    </row>
    <row r="249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8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  <c r="AN249" s="57"/>
      <c r="AO249" s="57"/>
      <c r="AP249" s="57"/>
      <c r="AQ249" s="57"/>
      <c r="AR249" s="57"/>
      <c r="AS249" s="57"/>
      <c r="AT249" s="57"/>
    </row>
    <row r="250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8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57"/>
      <c r="AR250" s="57"/>
      <c r="AS250" s="57"/>
      <c r="AT250" s="57"/>
    </row>
    <row r="251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8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7"/>
      <c r="AO251" s="57"/>
      <c r="AP251" s="57"/>
      <c r="AQ251" s="57"/>
      <c r="AR251" s="57"/>
      <c r="AS251" s="57"/>
      <c r="AT251" s="57"/>
    </row>
    <row r="252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8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7"/>
      <c r="AQ252" s="57"/>
      <c r="AR252" s="57"/>
      <c r="AS252" s="57"/>
      <c r="AT252" s="57"/>
    </row>
    <row r="253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8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57"/>
      <c r="AT253" s="57"/>
    </row>
    <row r="254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8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57"/>
      <c r="AP254" s="57"/>
      <c r="AQ254" s="57"/>
      <c r="AR254" s="57"/>
      <c r="AS254" s="57"/>
      <c r="AT254" s="57"/>
    </row>
    <row r="255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8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  <c r="AN255" s="57"/>
      <c r="AO255" s="57"/>
      <c r="AP255" s="57"/>
      <c r="AQ255" s="57"/>
      <c r="AR255" s="57"/>
      <c r="AS255" s="57"/>
      <c r="AT255" s="57"/>
    </row>
    <row r="256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8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57"/>
      <c r="AT256" s="57"/>
    </row>
    <row r="257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8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  <c r="AL257" s="57"/>
      <c r="AM257" s="57"/>
      <c r="AN257" s="57"/>
      <c r="AO257" s="57"/>
      <c r="AP257" s="57"/>
      <c r="AQ257" s="57"/>
      <c r="AR257" s="57"/>
      <c r="AS257" s="57"/>
      <c r="AT257" s="57"/>
    </row>
    <row r="258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8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/>
      <c r="AN258" s="57"/>
      <c r="AO258" s="57"/>
      <c r="AP258" s="57"/>
      <c r="AQ258" s="57"/>
      <c r="AR258" s="57"/>
      <c r="AS258" s="57"/>
      <c r="AT258" s="57"/>
    </row>
    <row r="259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8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  <c r="AL259" s="57"/>
      <c r="AM259" s="57"/>
      <c r="AN259" s="57"/>
      <c r="AO259" s="57"/>
      <c r="AP259" s="57"/>
      <c r="AQ259" s="57"/>
      <c r="AR259" s="57"/>
      <c r="AS259" s="57"/>
      <c r="AT259" s="57"/>
    </row>
    <row r="260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8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57"/>
      <c r="AL260" s="57"/>
      <c r="AM260" s="57"/>
      <c r="AN260" s="57"/>
      <c r="AO260" s="57"/>
      <c r="AP260" s="57"/>
      <c r="AQ260" s="57"/>
      <c r="AR260" s="57"/>
      <c r="AS260" s="57"/>
      <c r="AT260" s="57"/>
    </row>
    <row r="261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8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  <c r="AL261" s="57"/>
      <c r="AM261" s="57"/>
      <c r="AN261" s="57"/>
      <c r="AO261" s="57"/>
      <c r="AP261" s="57"/>
      <c r="AQ261" s="57"/>
      <c r="AR261" s="57"/>
      <c r="AS261" s="57"/>
      <c r="AT261" s="57"/>
    </row>
    <row r="262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8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  <c r="AN262" s="57"/>
      <c r="AO262" s="57"/>
      <c r="AP262" s="57"/>
      <c r="AQ262" s="57"/>
      <c r="AR262" s="57"/>
      <c r="AS262" s="57"/>
      <c r="AT262" s="57"/>
    </row>
    <row r="263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8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  <c r="AR263" s="57"/>
      <c r="AS263" s="57"/>
      <c r="AT263" s="57"/>
    </row>
    <row r="264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8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  <c r="AL264" s="57"/>
      <c r="AM264" s="57"/>
      <c r="AN264" s="57"/>
      <c r="AO264" s="57"/>
      <c r="AP264" s="57"/>
      <c r="AQ264" s="57"/>
      <c r="AR264" s="57"/>
      <c r="AS264" s="57"/>
      <c r="AT264" s="57"/>
    </row>
    <row r="265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8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  <c r="AN265" s="57"/>
      <c r="AO265" s="57"/>
      <c r="AP265" s="57"/>
      <c r="AQ265" s="57"/>
      <c r="AR265" s="57"/>
      <c r="AS265" s="57"/>
      <c r="AT265" s="57"/>
    </row>
    <row r="266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8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57"/>
      <c r="AL266" s="57"/>
      <c r="AM266" s="57"/>
      <c r="AN266" s="57"/>
      <c r="AO266" s="57"/>
      <c r="AP266" s="57"/>
      <c r="AQ266" s="57"/>
      <c r="AR266" s="57"/>
      <c r="AS266" s="57"/>
      <c r="AT266" s="57"/>
    </row>
    <row r="267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8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57"/>
      <c r="AN267" s="57"/>
      <c r="AO267" s="57"/>
      <c r="AP267" s="57"/>
      <c r="AQ267" s="57"/>
      <c r="AR267" s="57"/>
      <c r="AS267" s="57"/>
      <c r="AT267" s="57"/>
    </row>
    <row r="268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8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57"/>
      <c r="AL268" s="57"/>
      <c r="AM268" s="57"/>
      <c r="AN268" s="57"/>
      <c r="AO268" s="57"/>
      <c r="AP268" s="57"/>
      <c r="AQ268" s="57"/>
      <c r="AR268" s="57"/>
      <c r="AS268" s="57"/>
      <c r="AT268" s="57"/>
    </row>
    <row r="269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8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57"/>
      <c r="AL269" s="57"/>
      <c r="AM269" s="57"/>
      <c r="AN269" s="57"/>
      <c r="AO269" s="57"/>
      <c r="AP269" s="57"/>
      <c r="AQ269" s="57"/>
      <c r="AR269" s="57"/>
      <c r="AS269" s="57"/>
      <c r="AT269" s="57"/>
    </row>
    <row r="270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8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57"/>
    </row>
    <row r="271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8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  <c r="AL271" s="57"/>
      <c r="AM271" s="57"/>
      <c r="AN271" s="57"/>
      <c r="AO271" s="57"/>
      <c r="AP271" s="57"/>
      <c r="AQ271" s="57"/>
      <c r="AR271" s="57"/>
      <c r="AS271" s="57"/>
      <c r="AT271" s="57"/>
    </row>
    <row r="272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8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  <c r="AL272" s="57"/>
      <c r="AM272" s="57"/>
      <c r="AN272" s="57"/>
      <c r="AO272" s="57"/>
      <c r="AP272" s="57"/>
      <c r="AQ272" s="57"/>
      <c r="AR272" s="57"/>
      <c r="AS272" s="57"/>
      <c r="AT272" s="57"/>
    </row>
    <row r="273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8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57"/>
      <c r="AL273" s="57"/>
      <c r="AM273" s="57"/>
      <c r="AN273" s="57"/>
      <c r="AO273" s="57"/>
      <c r="AP273" s="57"/>
      <c r="AQ273" s="57"/>
      <c r="AR273" s="57"/>
      <c r="AS273" s="57"/>
      <c r="AT273" s="57"/>
    </row>
    <row r="274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8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  <c r="AL274" s="57"/>
      <c r="AM274" s="57"/>
      <c r="AN274" s="57"/>
      <c r="AO274" s="57"/>
      <c r="AP274" s="57"/>
      <c r="AQ274" s="57"/>
      <c r="AR274" s="57"/>
      <c r="AS274" s="57"/>
      <c r="AT274" s="57"/>
    </row>
    <row r="275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8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/>
      <c r="AK275" s="57"/>
      <c r="AL275" s="57"/>
      <c r="AM275" s="57"/>
      <c r="AN275" s="57"/>
      <c r="AO275" s="57"/>
      <c r="AP275" s="57"/>
      <c r="AQ275" s="57"/>
      <c r="AR275" s="57"/>
      <c r="AS275" s="57"/>
      <c r="AT275" s="57"/>
    </row>
    <row r="276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8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  <c r="AL276" s="57"/>
      <c r="AM276" s="57"/>
      <c r="AN276" s="57"/>
      <c r="AO276" s="57"/>
      <c r="AP276" s="57"/>
      <c r="AQ276" s="57"/>
      <c r="AR276" s="57"/>
      <c r="AS276" s="57"/>
      <c r="AT276" s="57"/>
    </row>
    <row r="277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8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  <c r="AN277" s="57"/>
      <c r="AO277" s="57"/>
      <c r="AP277" s="57"/>
      <c r="AQ277" s="57"/>
      <c r="AR277" s="57"/>
      <c r="AS277" s="57"/>
      <c r="AT277" s="57"/>
    </row>
    <row r="278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8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  <c r="AR278" s="57"/>
      <c r="AS278" s="57"/>
      <c r="AT278" s="57"/>
    </row>
    <row r="279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8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  <c r="AN279" s="57"/>
      <c r="AO279" s="57"/>
      <c r="AP279" s="57"/>
      <c r="AQ279" s="57"/>
      <c r="AR279" s="57"/>
      <c r="AS279" s="57"/>
      <c r="AT279" s="57"/>
    </row>
    <row r="280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8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  <c r="AK280" s="57"/>
      <c r="AL280" s="57"/>
      <c r="AM280" s="57"/>
      <c r="AN280" s="57"/>
      <c r="AO280" s="57"/>
      <c r="AP280" s="57"/>
      <c r="AQ280" s="57"/>
      <c r="AR280" s="57"/>
      <c r="AS280" s="57"/>
      <c r="AT280" s="57"/>
    </row>
    <row r="281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8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  <c r="AR281" s="57"/>
      <c r="AS281" s="57"/>
      <c r="AT281" s="57"/>
    </row>
    <row r="282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8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  <c r="AL282" s="57"/>
      <c r="AM282" s="57"/>
      <c r="AN282" s="57"/>
      <c r="AO282" s="57"/>
      <c r="AP282" s="57"/>
      <c r="AQ282" s="57"/>
      <c r="AR282" s="57"/>
      <c r="AS282" s="57"/>
      <c r="AT282" s="57"/>
    </row>
    <row r="283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8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57"/>
      <c r="AL283" s="57"/>
      <c r="AM283" s="57"/>
      <c r="AN283" s="57"/>
      <c r="AO283" s="57"/>
      <c r="AP283" s="57"/>
      <c r="AQ283" s="57"/>
      <c r="AR283" s="57"/>
      <c r="AS283" s="57"/>
      <c r="AT283" s="57"/>
    </row>
    <row r="284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8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  <c r="AK284" s="57"/>
      <c r="AL284" s="57"/>
      <c r="AM284" s="57"/>
      <c r="AN284" s="57"/>
      <c r="AO284" s="57"/>
      <c r="AP284" s="57"/>
      <c r="AQ284" s="57"/>
      <c r="AR284" s="57"/>
      <c r="AS284" s="57"/>
      <c r="AT284" s="57"/>
    </row>
    <row r="285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8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  <c r="AL285" s="57"/>
      <c r="AM285" s="57"/>
      <c r="AN285" s="57"/>
      <c r="AO285" s="57"/>
      <c r="AP285" s="57"/>
      <c r="AQ285" s="57"/>
      <c r="AR285" s="57"/>
      <c r="AS285" s="57"/>
      <c r="AT285" s="57"/>
    </row>
    <row r="286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8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  <c r="AL286" s="57"/>
      <c r="AM286" s="57"/>
      <c r="AN286" s="57"/>
      <c r="AO286" s="57"/>
      <c r="AP286" s="57"/>
      <c r="AQ286" s="57"/>
      <c r="AR286" s="57"/>
      <c r="AS286" s="57"/>
      <c r="AT286" s="57"/>
    </row>
    <row r="287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8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57"/>
      <c r="AL287" s="57"/>
      <c r="AM287" s="57"/>
      <c r="AN287" s="57"/>
      <c r="AO287" s="57"/>
      <c r="AP287" s="57"/>
      <c r="AQ287" s="57"/>
      <c r="AR287" s="57"/>
      <c r="AS287" s="57"/>
      <c r="AT287" s="57"/>
    </row>
    <row r="288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8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57"/>
      <c r="AN288" s="57"/>
      <c r="AO288" s="57"/>
      <c r="AP288" s="57"/>
      <c r="AQ288" s="57"/>
      <c r="AR288" s="57"/>
      <c r="AS288" s="57"/>
      <c r="AT288" s="57"/>
    </row>
    <row r="289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8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  <c r="AL289" s="57"/>
      <c r="AM289" s="57"/>
      <c r="AN289" s="57"/>
      <c r="AO289" s="57"/>
      <c r="AP289" s="57"/>
      <c r="AQ289" s="57"/>
      <c r="AR289" s="57"/>
      <c r="AS289" s="57"/>
      <c r="AT289" s="57"/>
    </row>
    <row r="290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8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57"/>
      <c r="AL290" s="57"/>
      <c r="AM290" s="57"/>
      <c r="AN290" s="57"/>
      <c r="AO290" s="57"/>
      <c r="AP290" s="57"/>
      <c r="AQ290" s="57"/>
      <c r="AR290" s="57"/>
      <c r="AS290" s="57"/>
      <c r="AT290" s="57"/>
    </row>
    <row r="291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8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  <c r="AL291" s="57"/>
      <c r="AM291" s="57"/>
      <c r="AN291" s="57"/>
      <c r="AO291" s="57"/>
      <c r="AP291" s="57"/>
      <c r="AQ291" s="57"/>
      <c r="AR291" s="57"/>
      <c r="AS291" s="57"/>
      <c r="AT291" s="57"/>
    </row>
    <row r="292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8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  <c r="AK292" s="57"/>
      <c r="AL292" s="57"/>
      <c r="AM292" s="57"/>
      <c r="AN292" s="57"/>
      <c r="AO292" s="57"/>
      <c r="AP292" s="57"/>
      <c r="AQ292" s="57"/>
      <c r="AR292" s="57"/>
      <c r="AS292" s="57"/>
      <c r="AT292" s="57"/>
    </row>
    <row r="293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8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/>
      <c r="AK293" s="57"/>
      <c r="AL293" s="57"/>
      <c r="AM293" s="57"/>
      <c r="AN293" s="57"/>
      <c r="AO293" s="57"/>
      <c r="AP293" s="57"/>
      <c r="AQ293" s="57"/>
      <c r="AR293" s="57"/>
      <c r="AS293" s="57"/>
      <c r="AT293" s="57"/>
    </row>
    <row r="294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8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  <c r="AL294" s="57"/>
      <c r="AM294" s="57"/>
      <c r="AN294" s="57"/>
      <c r="AO294" s="57"/>
      <c r="AP294" s="57"/>
      <c r="AQ294" s="57"/>
      <c r="AR294" s="57"/>
      <c r="AS294" s="57"/>
      <c r="AT294" s="57"/>
    </row>
    <row r="295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8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57"/>
      <c r="AL295" s="57"/>
      <c r="AM295" s="57"/>
      <c r="AN295" s="57"/>
      <c r="AO295" s="57"/>
      <c r="AP295" s="57"/>
      <c r="AQ295" s="57"/>
      <c r="AR295" s="57"/>
      <c r="AS295" s="57"/>
      <c r="AT295" s="57"/>
    </row>
    <row r="296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8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  <c r="AK296" s="57"/>
      <c r="AL296" s="57"/>
      <c r="AM296" s="57"/>
      <c r="AN296" s="57"/>
      <c r="AO296" s="57"/>
      <c r="AP296" s="57"/>
      <c r="AQ296" s="57"/>
      <c r="AR296" s="57"/>
      <c r="AS296" s="57"/>
      <c r="AT296" s="57"/>
    </row>
    <row r="297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8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/>
      <c r="AK297" s="57"/>
      <c r="AL297" s="57"/>
      <c r="AM297" s="57"/>
      <c r="AN297" s="57"/>
      <c r="AO297" s="57"/>
      <c r="AP297" s="57"/>
      <c r="AQ297" s="57"/>
      <c r="AR297" s="57"/>
      <c r="AS297" s="57"/>
      <c r="AT297" s="57"/>
    </row>
    <row r="298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8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  <c r="AL298" s="57"/>
      <c r="AM298" s="57"/>
      <c r="AN298" s="57"/>
      <c r="AO298" s="57"/>
      <c r="AP298" s="57"/>
      <c r="AQ298" s="57"/>
      <c r="AR298" s="57"/>
      <c r="AS298" s="57"/>
      <c r="AT298" s="57"/>
    </row>
    <row r="299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8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  <c r="AH299" s="57"/>
      <c r="AI299" s="57"/>
      <c r="AJ299" s="57"/>
      <c r="AK299" s="57"/>
      <c r="AL299" s="57"/>
      <c r="AM299" s="57"/>
      <c r="AN299" s="57"/>
      <c r="AO299" s="57"/>
      <c r="AP299" s="57"/>
      <c r="AQ299" s="57"/>
      <c r="AR299" s="57"/>
      <c r="AS299" s="57"/>
      <c r="AT299" s="57"/>
    </row>
    <row r="300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8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  <c r="AJ300" s="57"/>
      <c r="AK300" s="57"/>
      <c r="AL300" s="57"/>
      <c r="AM300" s="57"/>
      <c r="AN300" s="57"/>
      <c r="AO300" s="57"/>
      <c r="AP300" s="57"/>
      <c r="AQ300" s="57"/>
      <c r="AR300" s="57"/>
      <c r="AS300" s="57"/>
      <c r="AT300" s="57"/>
    </row>
    <row r="301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8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  <c r="AJ301" s="57"/>
      <c r="AK301" s="57"/>
      <c r="AL301" s="57"/>
      <c r="AM301" s="57"/>
      <c r="AN301" s="57"/>
      <c r="AO301" s="57"/>
      <c r="AP301" s="57"/>
      <c r="AQ301" s="57"/>
      <c r="AR301" s="57"/>
      <c r="AS301" s="57"/>
      <c r="AT301" s="57"/>
    </row>
    <row r="302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8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  <c r="AJ302" s="57"/>
      <c r="AK302" s="57"/>
      <c r="AL302" s="57"/>
      <c r="AM302" s="57"/>
      <c r="AN302" s="57"/>
      <c r="AO302" s="57"/>
      <c r="AP302" s="57"/>
      <c r="AQ302" s="57"/>
      <c r="AR302" s="57"/>
      <c r="AS302" s="57"/>
      <c r="AT302" s="57"/>
    </row>
    <row r="303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8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  <c r="AK303" s="57"/>
      <c r="AL303" s="57"/>
      <c r="AM303" s="57"/>
      <c r="AN303" s="57"/>
      <c r="AO303" s="57"/>
      <c r="AP303" s="57"/>
      <c r="AQ303" s="57"/>
      <c r="AR303" s="57"/>
      <c r="AS303" s="57"/>
      <c r="AT303" s="57"/>
    </row>
    <row r="304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8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/>
      <c r="AK304" s="57"/>
      <c r="AL304" s="57"/>
      <c r="AM304" s="57"/>
      <c r="AN304" s="57"/>
      <c r="AO304" s="57"/>
      <c r="AP304" s="57"/>
      <c r="AQ304" s="57"/>
      <c r="AR304" s="57"/>
      <c r="AS304" s="57"/>
      <c r="AT304" s="57"/>
    </row>
    <row r="305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8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  <c r="AI305" s="57"/>
      <c r="AJ305" s="57"/>
      <c r="AK305" s="57"/>
      <c r="AL305" s="57"/>
      <c r="AM305" s="57"/>
      <c r="AN305" s="57"/>
      <c r="AO305" s="57"/>
      <c r="AP305" s="57"/>
      <c r="AQ305" s="57"/>
      <c r="AR305" s="57"/>
      <c r="AS305" s="57"/>
      <c r="AT305" s="57"/>
    </row>
    <row r="306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8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  <c r="AJ306" s="57"/>
      <c r="AK306" s="57"/>
      <c r="AL306" s="57"/>
      <c r="AM306" s="57"/>
      <c r="AN306" s="57"/>
      <c r="AO306" s="57"/>
      <c r="AP306" s="57"/>
      <c r="AQ306" s="57"/>
      <c r="AR306" s="57"/>
      <c r="AS306" s="57"/>
      <c r="AT306" s="57"/>
    </row>
    <row r="307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8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  <c r="AH307" s="57"/>
      <c r="AI307" s="57"/>
      <c r="AJ307" s="57"/>
      <c r="AK307" s="57"/>
      <c r="AL307" s="57"/>
      <c r="AM307" s="57"/>
      <c r="AN307" s="57"/>
      <c r="AO307" s="57"/>
      <c r="AP307" s="57"/>
      <c r="AQ307" s="57"/>
      <c r="AR307" s="57"/>
      <c r="AS307" s="57"/>
      <c r="AT307" s="57"/>
    </row>
    <row r="308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8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  <c r="AJ308" s="57"/>
      <c r="AK308" s="57"/>
      <c r="AL308" s="57"/>
      <c r="AM308" s="57"/>
      <c r="AN308" s="57"/>
      <c r="AO308" s="57"/>
      <c r="AP308" s="57"/>
      <c r="AQ308" s="57"/>
      <c r="AR308" s="57"/>
      <c r="AS308" s="57"/>
      <c r="AT308" s="57"/>
    </row>
    <row r="309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8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/>
      <c r="AK309" s="57"/>
      <c r="AL309" s="57"/>
      <c r="AM309" s="57"/>
      <c r="AN309" s="57"/>
      <c r="AO309" s="57"/>
      <c r="AP309" s="57"/>
      <c r="AQ309" s="57"/>
      <c r="AR309" s="57"/>
      <c r="AS309" s="57"/>
      <c r="AT309" s="57"/>
    </row>
    <row r="310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8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  <c r="AL310" s="57"/>
      <c r="AM310" s="57"/>
      <c r="AN310" s="57"/>
      <c r="AO310" s="57"/>
      <c r="AP310" s="57"/>
      <c r="AQ310" s="57"/>
      <c r="AR310" s="57"/>
      <c r="AS310" s="57"/>
      <c r="AT310" s="57"/>
    </row>
    <row r="311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8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  <c r="AH311" s="57"/>
      <c r="AI311" s="57"/>
      <c r="AJ311" s="57"/>
      <c r="AK311" s="57"/>
      <c r="AL311" s="57"/>
      <c r="AM311" s="57"/>
      <c r="AN311" s="57"/>
      <c r="AO311" s="57"/>
      <c r="AP311" s="57"/>
      <c r="AQ311" s="57"/>
      <c r="AR311" s="57"/>
      <c r="AS311" s="57"/>
      <c r="AT311" s="57"/>
    </row>
    <row r="312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8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  <c r="AL312" s="57"/>
      <c r="AM312" s="57"/>
      <c r="AN312" s="57"/>
      <c r="AO312" s="57"/>
      <c r="AP312" s="57"/>
      <c r="AQ312" s="57"/>
      <c r="AR312" s="57"/>
      <c r="AS312" s="57"/>
      <c r="AT312" s="57"/>
    </row>
    <row r="313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8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  <c r="AJ313" s="57"/>
      <c r="AK313" s="57"/>
      <c r="AL313" s="57"/>
      <c r="AM313" s="57"/>
      <c r="AN313" s="57"/>
      <c r="AO313" s="57"/>
      <c r="AP313" s="57"/>
      <c r="AQ313" s="57"/>
      <c r="AR313" s="57"/>
      <c r="AS313" s="57"/>
      <c r="AT313" s="57"/>
    </row>
    <row r="314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8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  <c r="AI314" s="57"/>
      <c r="AJ314" s="57"/>
      <c r="AK314" s="57"/>
      <c r="AL314" s="57"/>
      <c r="AM314" s="57"/>
      <c r="AN314" s="57"/>
      <c r="AO314" s="57"/>
      <c r="AP314" s="57"/>
      <c r="AQ314" s="57"/>
      <c r="AR314" s="57"/>
      <c r="AS314" s="57"/>
      <c r="AT314" s="57"/>
    </row>
    <row r="315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8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  <c r="AK315" s="57"/>
      <c r="AL315" s="57"/>
      <c r="AM315" s="57"/>
      <c r="AN315" s="57"/>
      <c r="AO315" s="57"/>
      <c r="AP315" s="57"/>
      <c r="AQ315" s="57"/>
      <c r="AR315" s="57"/>
      <c r="AS315" s="57"/>
      <c r="AT315" s="57"/>
    </row>
    <row r="316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8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/>
      <c r="AK316" s="57"/>
      <c r="AL316" s="57"/>
      <c r="AM316" s="57"/>
      <c r="AN316" s="57"/>
      <c r="AO316" s="57"/>
      <c r="AP316" s="57"/>
      <c r="AQ316" s="57"/>
      <c r="AR316" s="57"/>
      <c r="AS316" s="57"/>
      <c r="AT316" s="57"/>
    </row>
    <row r="317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8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  <c r="AL317" s="57"/>
      <c r="AM317" s="57"/>
      <c r="AN317" s="57"/>
      <c r="AO317" s="57"/>
      <c r="AP317" s="57"/>
      <c r="AQ317" s="57"/>
      <c r="AR317" s="57"/>
      <c r="AS317" s="57"/>
      <c r="AT317" s="57"/>
    </row>
    <row r="318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8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  <c r="AJ318" s="57"/>
      <c r="AK318" s="57"/>
      <c r="AL318" s="57"/>
      <c r="AM318" s="57"/>
      <c r="AN318" s="57"/>
      <c r="AO318" s="57"/>
      <c r="AP318" s="57"/>
      <c r="AQ318" s="57"/>
      <c r="AR318" s="57"/>
      <c r="AS318" s="57"/>
      <c r="AT318" s="57"/>
    </row>
    <row r="319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8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  <c r="AK319" s="57"/>
      <c r="AL319" s="57"/>
      <c r="AM319" s="57"/>
      <c r="AN319" s="57"/>
      <c r="AO319" s="57"/>
      <c r="AP319" s="57"/>
      <c r="AQ319" s="57"/>
      <c r="AR319" s="57"/>
      <c r="AS319" s="57"/>
      <c r="AT319" s="57"/>
    </row>
    <row r="320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8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  <c r="AK320" s="57"/>
      <c r="AL320" s="57"/>
      <c r="AM320" s="57"/>
      <c r="AN320" s="57"/>
      <c r="AO320" s="57"/>
      <c r="AP320" s="57"/>
      <c r="AQ320" s="57"/>
      <c r="AR320" s="57"/>
      <c r="AS320" s="57"/>
      <c r="AT320" s="57"/>
    </row>
    <row r="321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8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/>
      <c r="AK321" s="57"/>
      <c r="AL321" s="57"/>
      <c r="AM321" s="57"/>
      <c r="AN321" s="57"/>
      <c r="AO321" s="57"/>
      <c r="AP321" s="57"/>
      <c r="AQ321" s="57"/>
      <c r="AR321" s="57"/>
      <c r="AS321" s="57"/>
      <c r="AT321" s="57"/>
    </row>
    <row r="322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8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/>
      <c r="AK322" s="57"/>
      <c r="AL322" s="57"/>
      <c r="AM322" s="57"/>
      <c r="AN322" s="57"/>
      <c r="AO322" s="57"/>
      <c r="AP322" s="57"/>
      <c r="AQ322" s="57"/>
      <c r="AR322" s="57"/>
      <c r="AS322" s="57"/>
      <c r="AT322" s="57"/>
    </row>
    <row r="323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8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/>
      <c r="AK323" s="57"/>
      <c r="AL323" s="57"/>
      <c r="AM323" s="57"/>
      <c r="AN323" s="57"/>
      <c r="AO323" s="57"/>
      <c r="AP323" s="57"/>
      <c r="AQ323" s="57"/>
      <c r="AR323" s="57"/>
      <c r="AS323" s="57"/>
      <c r="AT323" s="57"/>
    </row>
    <row r="324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8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  <c r="AJ324" s="57"/>
      <c r="AK324" s="57"/>
      <c r="AL324" s="57"/>
      <c r="AM324" s="57"/>
      <c r="AN324" s="57"/>
      <c r="AO324" s="57"/>
      <c r="AP324" s="57"/>
      <c r="AQ324" s="57"/>
      <c r="AR324" s="57"/>
      <c r="AS324" s="57"/>
      <c r="AT324" s="57"/>
    </row>
    <row r="325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8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/>
      <c r="AK325" s="57"/>
      <c r="AL325" s="57"/>
      <c r="AM325" s="57"/>
      <c r="AN325" s="57"/>
      <c r="AO325" s="57"/>
      <c r="AP325" s="57"/>
      <c r="AQ325" s="57"/>
      <c r="AR325" s="57"/>
      <c r="AS325" s="57"/>
      <c r="AT325" s="57"/>
    </row>
    <row r="326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8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  <c r="AH326" s="57"/>
      <c r="AI326" s="57"/>
      <c r="AJ326" s="57"/>
      <c r="AK326" s="57"/>
      <c r="AL326" s="57"/>
      <c r="AM326" s="57"/>
      <c r="AN326" s="57"/>
      <c r="AO326" s="57"/>
      <c r="AP326" s="57"/>
      <c r="AQ326" s="57"/>
      <c r="AR326" s="57"/>
      <c r="AS326" s="57"/>
      <c r="AT326" s="57"/>
    </row>
    <row r="327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8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/>
      <c r="AK327" s="57"/>
      <c r="AL327" s="57"/>
      <c r="AM327" s="57"/>
      <c r="AN327" s="57"/>
      <c r="AO327" s="57"/>
      <c r="AP327" s="57"/>
      <c r="AQ327" s="57"/>
      <c r="AR327" s="57"/>
      <c r="AS327" s="57"/>
      <c r="AT327" s="57"/>
    </row>
    <row r="328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8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  <c r="AK328" s="57"/>
      <c r="AL328" s="57"/>
      <c r="AM328" s="57"/>
      <c r="AN328" s="57"/>
      <c r="AO328" s="57"/>
      <c r="AP328" s="57"/>
      <c r="AQ328" s="57"/>
      <c r="AR328" s="57"/>
      <c r="AS328" s="57"/>
      <c r="AT328" s="57"/>
    </row>
    <row r="329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8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  <c r="AH329" s="57"/>
      <c r="AI329" s="57"/>
      <c r="AJ329" s="57"/>
      <c r="AK329" s="57"/>
      <c r="AL329" s="57"/>
      <c r="AM329" s="57"/>
      <c r="AN329" s="57"/>
      <c r="AO329" s="57"/>
      <c r="AP329" s="57"/>
      <c r="AQ329" s="57"/>
      <c r="AR329" s="57"/>
      <c r="AS329" s="57"/>
      <c r="AT329" s="57"/>
    </row>
    <row r="330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8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  <c r="AH330" s="57"/>
      <c r="AI330" s="57"/>
      <c r="AJ330" s="57"/>
      <c r="AK330" s="57"/>
      <c r="AL330" s="57"/>
      <c r="AM330" s="57"/>
      <c r="AN330" s="57"/>
      <c r="AO330" s="57"/>
      <c r="AP330" s="57"/>
      <c r="AQ330" s="57"/>
      <c r="AR330" s="57"/>
      <c r="AS330" s="57"/>
      <c r="AT330" s="57"/>
    </row>
    <row r="331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8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  <c r="AJ331" s="57"/>
      <c r="AK331" s="57"/>
      <c r="AL331" s="57"/>
      <c r="AM331" s="57"/>
      <c r="AN331" s="57"/>
      <c r="AO331" s="57"/>
      <c r="AP331" s="57"/>
      <c r="AQ331" s="57"/>
      <c r="AR331" s="57"/>
      <c r="AS331" s="57"/>
      <c r="AT331" s="57"/>
    </row>
    <row r="332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8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/>
      <c r="AK332" s="57"/>
      <c r="AL332" s="57"/>
      <c r="AM332" s="57"/>
      <c r="AN332" s="57"/>
      <c r="AO332" s="57"/>
      <c r="AP332" s="57"/>
      <c r="AQ332" s="57"/>
      <c r="AR332" s="57"/>
      <c r="AS332" s="57"/>
      <c r="AT332" s="57"/>
    </row>
    <row r="333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8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  <c r="AJ333" s="57"/>
      <c r="AK333" s="57"/>
      <c r="AL333" s="57"/>
      <c r="AM333" s="57"/>
      <c r="AN333" s="57"/>
      <c r="AO333" s="57"/>
      <c r="AP333" s="57"/>
      <c r="AQ333" s="57"/>
      <c r="AR333" s="57"/>
      <c r="AS333" s="57"/>
      <c r="AT333" s="57"/>
    </row>
    <row r="334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8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  <c r="AI334" s="57"/>
      <c r="AJ334" s="57"/>
      <c r="AK334" s="57"/>
      <c r="AL334" s="57"/>
      <c r="AM334" s="57"/>
      <c r="AN334" s="57"/>
      <c r="AO334" s="57"/>
      <c r="AP334" s="57"/>
      <c r="AQ334" s="57"/>
      <c r="AR334" s="57"/>
      <c r="AS334" s="57"/>
      <c r="AT334" s="57"/>
    </row>
    <row r="335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8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  <c r="AJ335" s="57"/>
      <c r="AK335" s="57"/>
      <c r="AL335" s="57"/>
      <c r="AM335" s="57"/>
      <c r="AN335" s="57"/>
      <c r="AO335" s="57"/>
      <c r="AP335" s="57"/>
      <c r="AQ335" s="57"/>
      <c r="AR335" s="57"/>
      <c r="AS335" s="57"/>
      <c r="AT335" s="57"/>
    </row>
    <row r="336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8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  <c r="AH336" s="57"/>
      <c r="AI336" s="57"/>
      <c r="AJ336" s="57"/>
      <c r="AK336" s="57"/>
      <c r="AL336" s="57"/>
      <c r="AM336" s="57"/>
      <c r="AN336" s="57"/>
      <c r="AO336" s="57"/>
      <c r="AP336" s="57"/>
      <c r="AQ336" s="57"/>
      <c r="AR336" s="57"/>
      <c r="AS336" s="57"/>
      <c r="AT336" s="57"/>
    </row>
    <row r="337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8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  <c r="AH337" s="57"/>
      <c r="AI337" s="57"/>
      <c r="AJ337" s="57"/>
      <c r="AK337" s="57"/>
      <c r="AL337" s="57"/>
      <c r="AM337" s="57"/>
      <c r="AN337" s="57"/>
      <c r="AO337" s="57"/>
      <c r="AP337" s="57"/>
      <c r="AQ337" s="57"/>
      <c r="AR337" s="57"/>
      <c r="AS337" s="57"/>
      <c r="AT337" s="57"/>
    </row>
    <row r="338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8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  <c r="AH338" s="57"/>
      <c r="AI338" s="57"/>
      <c r="AJ338" s="57"/>
      <c r="AK338" s="57"/>
      <c r="AL338" s="57"/>
      <c r="AM338" s="57"/>
      <c r="AN338" s="57"/>
      <c r="AO338" s="57"/>
      <c r="AP338" s="57"/>
      <c r="AQ338" s="57"/>
      <c r="AR338" s="57"/>
      <c r="AS338" s="57"/>
      <c r="AT338" s="57"/>
    </row>
    <row r="339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8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  <c r="AJ339" s="57"/>
      <c r="AK339" s="57"/>
      <c r="AL339" s="57"/>
      <c r="AM339" s="57"/>
      <c r="AN339" s="57"/>
      <c r="AO339" s="57"/>
      <c r="AP339" s="57"/>
      <c r="AQ339" s="57"/>
      <c r="AR339" s="57"/>
      <c r="AS339" s="57"/>
      <c r="AT339" s="57"/>
    </row>
    <row r="340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8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  <c r="AJ340" s="57"/>
      <c r="AK340" s="57"/>
      <c r="AL340" s="57"/>
      <c r="AM340" s="57"/>
      <c r="AN340" s="57"/>
      <c r="AO340" s="57"/>
      <c r="AP340" s="57"/>
      <c r="AQ340" s="57"/>
      <c r="AR340" s="57"/>
      <c r="AS340" s="57"/>
      <c r="AT340" s="57"/>
    </row>
    <row r="341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8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  <c r="AH341" s="57"/>
      <c r="AI341" s="57"/>
      <c r="AJ341" s="57"/>
      <c r="AK341" s="57"/>
      <c r="AL341" s="57"/>
      <c r="AM341" s="57"/>
      <c r="AN341" s="57"/>
      <c r="AO341" s="57"/>
      <c r="AP341" s="57"/>
      <c r="AQ341" s="57"/>
      <c r="AR341" s="57"/>
      <c r="AS341" s="57"/>
      <c r="AT341" s="57"/>
    </row>
    <row r="342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8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  <c r="AH342" s="57"/>
      <c r="AI342" s="57"/>
      <c r="AJ342" s="57"/>
      <c r="AK342" s="57"/>
      <c r="AL342" s="57"/>
      <c r="AM342" s="57"/>
      <c r="AN342" s="57"/>
      <c r="AO342" s="57"/>
      <c r="AP342" s="57"/>
      <c r="AQ342" s="57"/>
      <c r="AR342" s="57"/>
      <c r="AS342" s="57"/>
      <c r="AT342" s="57"/>
    </row>
    <row r="343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8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  <c r="AH343" s="57"/>
      <c r="AI343" s="57"/>
      <c r="AJ343" s="57"/>
      <c r="AK343" s="57"/>
      <c r="AL343" s="57"/>
      <c r="AM343" s="57"/>
      <c r="AN343" s="57"/>
      <c r="AO343" s="57"/>
      <c r="AP343" s="57"/>
      <c r="AQ343" s="57"/>
      <c r="AR343" s="57"/>
      <c r="AS343" s="57"/>
      <c r="AT343" s="57"/>
    </row>
    <row r="344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8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  <c r="AH344" s="57"/>
      <c r="AI344" s="57"/>
      <c r="AJ344" s="57"/>
      <c r="AK344" s="57"/>
      <c r="AL344" s="57"/>
      <c r="AM344" s="57"/>
      <c r="AN344" s="57"/>
      <c r="AO344" s="57"/>
      <c r="AP344" s="57"/>
      <c r="AQ344" s="57"/>
      <c r="AR344" s="57"/>
      <c r="AS344" s="57"/>
      <c r="AT344" s="57"/>
    </row>
    <row r="345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8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  <c r="AH345" s="57"/>
      <c r="AI345" s="57"/>
      <c r="AJ345" s="57"/>
      <c r="AK345" s="57"/>
      <c r="AL345" s="57"/>
      <c r="AM345" s="57"/>
      <c r="AN345" s="57"/>
      <c r="AO345" s="57"/>
      <c r="AP345" s="57"/>
      <c r="AQ345" s="57"/>
      <c r="AR345" s="57"/>
      <c r="AS345" s="57"/>
      <c r="AT345" s="57"/>
    </row>
    <row r="346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8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57"/>
      <c r="AH346" s="57"/>
      <c r="AI346" s="57"/>
      <c r="AJ346" s="57"/>
      <c r="AK346" s="57"/>
      <c r="AL346" s="57"/>
      <c r="AM346" s="57"/>
      <c r="AN346" s="57"/>
      <c r="AO346" s="57"/>
      <c r="AP346" s="57"/>
      <c r="AQ346" s="57"/>
      <c r="AR346" s="57"/>
      <c r="AS346" s="57"/>
      <c r="AT346" s="57"/>
    </row>
    <row r="347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8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57"/>
      <c r="AF347" s="57"/>
      <c r="AG347" s="57"/>
      <c r="AH347" s="57"/>
      <c r="AI347" s="57"/>
      <c r="AJ347" s="57"/>
      <c r="AK347" s="57"/>
      <c r="AL347" s="57"/>
      <c r="AM347" s="57"/>
      <c r="AN347" s="57"/>
      <c r="AO347" s="57"/>
      <c r="AP347" s="57"/>
      <c r="AQ347" s="57"/>
      <c r="AR347" s="57"/>
      <c r="AS347" s="57"/>
      <c r="AT347" s="57"/>
    </row>
    <row r="348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8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  <c r="AH348" s="57"/>
      <c r="AI348" s="57"/>
      <c r="AJ348" s="57"/>
      <c r="AK348" s="57"/>
      <c r="AL348" s="57"/>
      <c r="AM348" s="57"/>
      <c r="AN348" s="57"/>
      <c r="AO348" s="57"/>
      <c r="AP348" s="57"/>
      <c r="AQ348" s="57"/>
      <c r="AR348" s="57"/>
      <c r="AS348" s="57"/>
      <c r="AT348" s="57"/>
    </row>
    <row r="349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8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  <c r="AH349" s="57"/>
      <c r="AI349" s="57"/>
      <c r="AJ349" s="57"/>
      <c r="AK349" s="57"/>
      <c r="AL349" s="57"/>
      <c r="AM349" s="57"/>
      <c r="AN349" s="57"/>
      <c r="AO349" s="57"/>
      <c r="AP349" s="57"/>
      <c r="AQ349" s="57"/>
      <c r="AR349" s="57"/>
      <c r="AS349" s="57"/>
      <c r="AT349" s="57"/>
    </row>
    <row r="350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8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  <c r="AH350" s="57"/>
      <c r="AI350" s="57"/>
      <c r="AJ350" s="57"/>
      <c r="AK350" s="57"/>
      <c r="AL350" s="57"/>
      <c r="AM350" s="57"/>
      <c r="AN350" s="57"/>
      <c r="AO350" s="57"/>
      <c r="AP350" s="57"/>
      <c r="AQ350" s="57"/>
      <c r="AR350" s="57"/>
      <c r="AS350" s="57"/>
      <c r="AT350" s="57"/>
    </row>
    <row r="351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8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57"/>
      <c r="AF351" s="57"/>
      <c r="AG351" s="57"/>
      <c r="AH351" s="57"/>
      <c r="AI351" s="57"/>
      <c r="AJ351" s="57"/>
      <c r="AK351" s="57"/>
      <c r="AL351" s="57"/>
      <c r="AM351" s="57"/>
      <c r="AN351" s="57"/>
      <c r="AO351" s="57"/>
      <c r="AP351" s="57"/>
      <c r="AQ351" s="57"/>
      <c r="AR351" s="57"/>
      <c r="AS351" s="57"/>
      <c r="AT351" s="57"/>
    </row>
    <row r="352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8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57"/>
      <c r="AH352" s="57"/>
      <c r="AI352" s="57"/>
      <c r="AJ352" s="57"/>
      <c r="AK352" s="57"/>
      <c r="AL352" s="57"/>
      <c r="AM352" s="57"/>
      <c r="AN352" s="57"/>
      <c r="AO352" s="57"/>
      <c r="AP352" s="57"/>
      <c r="AQ352" s="57"/>
      <c r="AR352" s="57"/>
      <c r="AS352" s="57"/>
      <c r="AT352" s="57"/>
    </row>
    <row r="353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8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57"/>
      <c r="AF353" s="57"/>
      <c r="AG353" s="57"/>
      <c r="AH353" s="57"/>
      <c r="AI353" s="57"/>
      <c r="AJ353" s="57"/>
      <c r="AK353" s="57"/>
      <c r="AL353" s="57"/>
      <c r="AM353" s="57"/>
      <c r="AN353" s="57"/>
      <c r="AO353" s="57"/>
      <c r="AP353" s="57"/>
      <c r="AQ353" s="57"/>
      <c r="AR353" s="57"/>
      <c r="AS353" s="57"/>
      <c r="AT353" s="57"/>
    </row>
    <row r="354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8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57"/>
      <c r="AF354" s="57"/>
      <c r="AG354" s="57"/>
      <c r="AH354" s="57"/>
      <c r="AI354" s="57"/>
      <c r="AJ354" s="57"/>
      <c r="AK354" s="57"/>
      <c r="AL354" s="57"/>
      <c r="AM354" s="57"/>
      <c r="AN354" s="57"/>
      <c r="AO354" s="57"/>
      <c r="AP354" s="57"/>
      <c r="AQ354" s="57"/>
      <c r="AR354" s="57"/>
      <c r="AS354" s="57"/>
      <c r="AT354" s="57"/>
    </row>
    <row r="355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8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57"/>
      <c r="AF355" s="57"/>
      <c r="AG355" s="57"/>
      <c r="AH355" s="57"/>
      <c r="AI355" s="57"/>
      <c r="AJ355" s="57"/>
      <c r="AK355" s="57"/>
      <c r="AL355" s="57"/>
      <c r="AM355" s="57"/>
      <c r="AN355" s="57"/>
      <c r="AO355" s="57"/>
      <c r="AP355" s="57"/>
      <c r="AQ355" s="57"/>
      <c r="AR355" s="57"/>
      <c r="AS355" s="57"/>
      <c r="AT355" s="57"/>
    </row>
    <row r="356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8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  <c r="AH356" s="57"/>
      <c r="AI356" s="57"/>
      <c r="AJ356" s="57"/>
      <c r="AK356" s="57"/>
      <c r="AL356" s="57"/>
      <c r="AM356" s="57"/>
      <c r="AN356" s="57"/>
      <c r="AO356" s="57"/>
      <c r="AP356" s="57"/>
      <c r="AQ356" s="57"/>
      <c r="AR356" s="57"/>
      <c r="AS356" s="57"/>
      <c r="AT356" s="57"/>
    </row>
    <row r="357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8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57"/>
      <c r="AF357" s="57"/>
      <c r="AG357" s="57"/>
      <c r="AH357" s="57"/>
      <c r="AI357" s="57"/>
      <c r="AJ357" s="57"/>
      <c r="AK357" s="57"/>
      <c r="AL357" s="57"/>
      <c r="AM357" s="57"/>
      <c r="AN357" s="57"/>
      <c r="AO357" s="57"/>
      <c r="AP357" s="57"/>
      <c r="AQ357" s="57"/>
      <c r="AR357" s="57"/>
      <c r="AS357" s="57"/>
      <c r="AT357" s="57"/>
    </row>
    <row r="358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8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57"/>
      <c r="AF358" s="57"/>
      <c r="AG358" s="57"/>
      <c r="AH358" s="57"/>
      <c r="AI358" s="57"/>
      <c r="AJ358" s="57"/>
      <c r="AK358" s="57"/>
      <c r="AL358" s="57"/>
      <c r="AM358" s="57"/>
      <c r="AN358" s="57"/>
      <c r="AO358" s="57"/>
      <c r="AP358" s="57"/>
      <c r="AQ358" s="57"/>
      <c r="AR358" s="57"/>
      <c r="AS358" s="57"/>
      <c r="AT358" s="57"/>
    </row>
    <row r="359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8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57"/>
      <c r="AF359" s="57"/>
      <c r="AG359" s="57"/>
      <c r="AH359" s="57"/>
      <c r="AI359" s="57"/>
      <c r="AJ359" s="57"/>
      <c r="AK359" s="57"/>
      <c r="AL359" s="57"/>
      <c r="AM359" s="57"/>
      <c r="AN359" s="57"/>
      <c r="AO359" s="57"/>
      <c r="AP359" s="57"/>
      <c r="AQ359" s="57"/>
      <c r="AR359" s="57"/>
      <c r="AS359" s="57"/>
      <c r="AT359" s="57"/>
    </row>
    <row r="360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8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57"/>
      <c r="AH360" s="57"/>
      <c r="AI360" s="57"/>
      <c r="AJ360" s="57"/>
      <c r="AK360" s="57"/>
      <c r="AL360" s="57"/>
      <c r="AM360" s="57"/>
      <c r="AN360" s="57"/>
      <c r="AO360" s="57"/>
      <c r="AP360" s="57"/>
      <c r="AQ360" s="57"/>
      <c r="AR360" s="57"/>
      <c r="AS360" s="57"/>
      <c r="AT360" s="57"/>
    </row>
    <row r="361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8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  <c r="AE361" s="57"/>
      <c r="AF361" s="57"/>
      <c r="AG361" s="57"/>
      <c r="AH361" s="57"/>
      <c r="AI361" s="57"/>
      <c r="AJ361" s="57"/>
      <c r="AK361" s="57"/>
      <c r="AL361" s="57"/>
      <c r="AM361" s="57"/>
      <c r="AN361" s="57"/>
      <c r="AO361" s="57"/>
      <c r="AP361" s="57"/>
      <c r="AQ361" s="57"/>
      <c r="AR361" s="57"/>
      <c r="AS361" s="57"/>
      <c r="AT361" s="57"/>
    </row>
    <row r="362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8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57"/>
      <c r="AF362" s="57"/>
      <c r="AG362" s="57"/>
      <c r="AH362" s="57"/>
      <c r="AI362" s="57"/>
      <c r="AJ362" s="57"/>
      <c r="AK362" s="57"/>
      <c r="AL362" s="57"/>
      <c r="AM362" s="57"/>
      <c r="AN362" s="57"/>
      <c r="AO362" s="57"/>
      <c r="AP362" s="57"/>
      <c r="AQ362" s="57"/>
      <c r="AR362" s="57"/>
      <c r="AS362" s="57"/>
      <c r="AT362" s="57"/>
    </row>
    <row r="363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8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  <c r="AH363" s="57"/>
      <c r="AI363" s="57"/>
      <c r="AJ363" s="57"/>
      <c r="AK363" s="57"/>
      <c r="AL363" s="57"/>
      <c r="AM363" s="57"/>
      <c r="AN363" s="57"/>
      <c r="AO363" s="57"/>
      <c r="AP363" s="57"/>
      <c r="AQ363" s="57"/>
      <c r="AR363" s="57"/>
      <c r="AS363" s="57"/>
      <c r="AT363" s="57"/>
    </row>
    <row r="364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8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57"/>
      <c r="AF364" s="57"/>
      <c r="AG364" s="57"/>
      <c r="AH364" s="57"/>
      <c r="AI364" s="57"/>
      <c r="AJ364" s="57"/>
      <c r="AK364" s="57"/>
      <c r="AL364" s="57"/>
      <c r="AM364" s="57"/>
      <c r="AN364" s="57"/>
      <c r="AO364" s="57"/>
      <c r="AP364" s="57"/>
      <c r="AQ364" s="57"/>
      <c r="AR364" s="57"/>
      <c r="AS364" s="57"/>
      <c r="AT364" s="57"/>
    </row>
    <row r="365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8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57"/>
      <c r="AH365" s="57"/>
      <c r="AI365" s="57"/>
      <c r="AJ365" s="57"/>
      <c r="AK365" s="57"/>
      <c r="AL365" s="57"/>
      <c r="AM365" s="57"/>
      <c r="AN365" s="57"/>
      <c r="AO365" s="57"/>
      <c r="AP365" s="57"/>
      <c r="AQ365" s="57"/>
      <c r="AR365" s="57"/>
      <c r="AS365" s="57"/>
      <c r="AT365" s="57"/>
    </row>
    <row r="366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8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57"/>
      <c r="AF366" s="57"/>
      <c r="AG366" s="57"/>
      <c r="AH366" s="57"/>
      <c r="AI366" s="57"/>
      <c r="AJ366" s="57"/>
      <c r="AK366" s="57"/>
      <c r="AL366" s="57"/>
      <c r="AM366" s="57"/>
      <c r="AN366" s="57"/>
      <c r="AO366" s="57"/>
      <c r="AP366" s="57"/>
      <c r="AQ366" s="57"/>
      <c r="AR366" s="57"/>
      <c r="AS366" s="57"/>
      <c r="AT366" s="57"/>
    </row>
    <row r="367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8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57"/>
      <c r="AF367" s="57"/>
      <c r="AG367" s="57"/>
      <c r="AH367" s="57"/>
      <c r="AI367" s="57"/>
      <c r="AJ367" s="57"/>
      <c r="AK367" s="57"/>
      <c r="AL367" s="57"/>
      <c r="AM367" s="57"/>
      <c r="AN367" s="57"/>
      <c r="AO367" s="57"/>
      <c r="AP367" s="57"/>
      <c r="AQ367" s="57"/>
      <c r="AR367" s="57"/>
      <c r="AS367" s="57"/>
      <c r="AT367" s="57"/>
    </row>
    <row r="368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8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  <c r="AE368" s="57"/>
      <c r="AF368" s="57"/>
      <c r="AG368" s="57"/>
      <c r="AH368" s="57"/>
      <c r="AI368" s="57"/>
      <c r="AJ368" s="57"/>
      <c r="AK368" s="57"/>
      <c r="AL368" s="57"/>
      <c r="AM368" s="57"/>
      <c r="AN368" s="57"/>
      <c r="AO368" s="57"/>
      <c r="AP368" s="57"/>
      <c r="AQ368" s="57"/>
      <c r="AR368" s="57"/>
      <c r="AS368" s="57"/>
      <c r="AT368" s="57"/>
    </row>
    <row r="369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8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  <c r="AE369" s="57"/>
      <c r="AF369" s="57"/>
      <c r="AG369" s="57"/>
      <c r="AH369" s="57"/>
      <c r="AI369" s="57"/>
      <c r="AJ369" s="57"/>
      <c r="AK369" s="57"/>
      <c r="AL369" s="57"/>
      <c r="AM369" s="57"/>
      <c r="AN369" s="57"/>
      <c r="AO369" s="57"/>
      <c r="AP369" s="57"/>
      <c r="AQ369" s="57"/>
      <c r="AR369" s="57"/>
      <c r="AS369" s="57"/>
      <c r="AT369" s="57"/>
    </row>
    <row r="370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8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57"/>
      <c r="AF370" s="57"/>
      <c r="AG370" s="57"/>
      <c r="AH370" s="57"/>
      <c r="AI370" s="57"/>
      <c r="AJ370" s="57"/>
      <c r="AK370" s="57"/>
      <c r="AL370" s="57"/>
      <c r="AM370" s="57"/>
      <c r="AN370" s="57"/>
      <c r="AO370" s="57"/>
      <c r="AP370" s="57"/>
      <c r="AQ370" s="57"/>
      <c r="AR370" s="57"/>
      <c r="AS370" s="57"/>
      <c r="AT370" s="57"/>
    </row>
    <row r="371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8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57"/>
      <c r="AF371" s="57"/>
      <c r="AG371" s="57"/>
      <c r="AH371" s="57"/>
      <c r="AI371" s="57"/>
      <c r="AJ371" s="57"/>
      <c r="AK371" s="57"/>
      <c r="AL371" s="57"/>
      <c r="AM371" s="57"/>
      <c r="AN371" s="57"/>
      <c r="AO371" s="57"/>
      <c r="AP371" s="57"/>
      <c r="AQ371" s="57"/>
      <c r="AR371" s="57"/>
      <c r="AS371" s="57"/>
      <c r="AT371" s="57"/>
    </row>
    <row r="372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8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  <c r="AE372" s="57"/>
      <c r="AF372" s="57"/>
      <c r="AG372" s="57"/>
      <c r="AH372" s="57"/>
      <c r="AI372" s="57"/>
      <c r="AJ372" s="57"/>
      <c r="AK372" s="57"/>
      <c r="AL372" s="57"/>
      <c r="AM372" s="57"/>
      <c r="AN372" s="57"/>
      <c r="AO372" s="57"/>
      <c r="AP372" s="57"/>
      <c r="AQ372" s="57"/>
      <c r="AR372" s="57"/>
      <c r="AS372" s="57"/>
      <c r="AT372" s="57"/>
    </row>
    <row r="373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8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57"/>
      <c r="AF373" s="57"/>
      <c r="AG373" s="57"/>
      <c r="AH373" s="57"/>
      <c r="AI373" s="57"/>
      <c r="AJ373" s="57"/>
      <c r="AK373" s="57"/>
      <c r="AL373" s="57"/>
      <c r="AM373" s="57"/>
      <c r="AN373" s="57"/>
      <c r="AO373" s="57"/>
      <c r="AP373" s="57"/>
      <c r="AQ373" s="57"/>
      <c r="AR373" s="57"/>
      <c r="AS373" s="57"/>
      <c r="AT373" s="57"/>
    </row>
    <row r="374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8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  <c r="AE374" s="57"/>
      <c r="AF374" s="57"/>
      <c r="AG374" s="57"/>
      <c r="AH374" s="57"/>
      <c r="AI374" s="57"/>
      <c r="AJ374" s="57"/>
      <c r="AK374" s="57"/>
      <c r="AL374" s="57"/>
      <c r="AM374" s="57"/>
      <c r="AN374" s="57"/>
      <c r="AO374" s="57"/>
      <c r="AP374" s="57"/>
      <c r="AQ374" s="57"/>
      <c r="AR374" s="57"/>
      <c r="AS374" s="57"/>
      <c r="AT374" s="57"/>
    </row>
    <row r="375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8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  <c r="AJ375" s="57"/>
      <c r="AK375" s="57"/>
      <c r="AL375" s="57"/>
      <c r="AM375" s="57"/>
      <c r="AN375" s="57"/>
      <c r="AO375" s="57"/>
      <c r="AP375" s="57"/>
      <c r="AQ375" s="57"/>
      <c r="AR375" s="57"/>
      <c r="AS375" s="57"/>
      <c r="AT375" s="57"/>
    </row>
    <row r="376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8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57"/>
      <c r="AF376" s="57"/>
      <c r="AG376" s="57"/>
      <c r="AH376" s="57"/>
      <c r="AI376" s="57"/>
      <c r="AJ376" s="57"/>
      <c r="AK376" s="57"/>
      <c r="AL376" s="57"/>
      <c r="AM376" s="57"/>
      <c r="AN376" s="57"/>
      <c r="AO376" s="57"/>
      <c r="AP376" s="57"/>
      <c r="AQ376" s="57"/>
      <c r="AR376" s="57"/>
      <c r="AS376" s="57"/>
      <c r="AT376" s="57"/>
    </row>
    <row r="377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8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  <c r="AE377" s="57"/>
      <c r="AF377" s="57"/>
      <c r="AG377" s="57"/>
      <c r="AH377" s="57"/>
      <c r="AI377" s="57"/>
      <c r="AJ377" s="57"/>
      <c r="AK377" s="57"/>
      <c r="AL377" s="57"/>
      <c r="AM377" s="57"/>
      <c r="AN377" s="57"/>
      <c r="AO377" s="57"/>
      <c r="AP377" s="57"/>
      <c r="AQ377" s="57"/>
      <c r="AR377" s="57"/>
      <c r="AS377" s="57"/>
      <c r="AT377" s="57"/>
    </row>
    <row r="378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8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  <c r="AE378" s="57"/>
      <c r="AF378" s="57"/>
      <c r="AG378" s="57"/>
      <c r="AH378" s="57"/>
      <c r="AI378" s="57"/>
      <c r="AJ378" s="57"/>
      <c r="AK378" s="57"/>
      <c r="AL378" s="57"/>
      <c r="AM378" s="57"/>
      <c r="AN378" s="57"/>
      <c r="AO378" s="57"/>
      <c r="AP378" s="57"/>
      <c r="AQ378" s="57"/>
      <c r="AR378" s="57"/>
      <c r="AS378" s="57"/>
      <c r="AT378" s="57"/>
    </row>
    <row r="379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8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  <c r="AE379" s="57"/>
      <c r="AF379" s="57"/>
      <c r="AG379" s="57"/>
      <c r="AH379" s="57"/>
      <c r="AI379" s="57"/>
      <c r="AJ379" s="57"/>
      <c r="AK379" s="57"/>
      <c r="AL379" s="57"/>
      <c r="AM379" s="57"/>
      <c r="AN379" s="57"/>
      <c r="AO379" s="57"/>
      <c r="AP379" s="57"/>
      <c r="AQ379" s="57"/>
      <c r="AR379" s="57"/>
      <c r="AS379" s="57"/>
      <c r="AT379" s="57"/>
    </row>
    <row r="380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8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  <c r="AE380" s="57"/>
      <c r="AF380" s="57"/>
      <c r="AG380" s="57"/>
      <c r="AH380" s="57"/>
      <c r="AI380" s="57"/>
      <c r="AJ380" s="57"/>
      <c r="AK380" s="57"/>
      <c r="AL380" s="57"/>
      <c r="AM380" s="57"/>
      <c r="AN380" s="57"/>
      <c r="AO380" s="57"/>
      <c r="AP380" s="57"/>
      <c r="AQ380" s="57"/>
      <c r="AR380" s="57"/>
      <c r="AS380" s="57"/>
      <c r="AT380" s="57"/>
    </row>
    <row r="381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8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57"/>
      <c r="AF381" s="57"/>
      <c r="AG381" s="57"/>
      <c r="AH381" s="57"/>
      <c r="AI381" s="57"/>
      <c r="AJ381" s="57"/>
      <c r="AK381" s="57"/>
      <c r="AL381" s="57"/>
      <c r="AM381" s="57"/>
      <c r="AN381" s="57"/>
      <c r="AO381" s="57"/>
      <c r="AP381" s="57"/>
      <c r="AQ381" s="57"/>
      <c r="AR381" s="57"/>
      <c r="AS381" s="57"/>
      <c r="AT381" s="57"/>
    </row>
    <row r="382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8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57"/>
      <c r="AE382" s="57"/>
      <c r="AF382" s="57"/>
      <c r="AG382" s="57"/>
      <c r="AH382" s="57"/>
      <c r="AI382" s="57"/>
      <c r="AJ382" s="57"/>
      <c r="AK382" s="57"/>
      <c r="AL382" s="57"/>
      <c r="AM382" s="57"/>
      <c r="AN382" s="57"/>
      <c r="AO382" s="57"/>
      <c r="AP382" s="57"/>
      <c r="AQ382" s="57"/>
      <c r="AR382" s="57"/>
      <c r="AS382" s="57"/>
      <c r="AT382" s="57"/>
    </row>
    <row r="383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8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57"/>
      <c r="AF383" s="57"/>
      <c r="AG383" s="57"/>
      <c r="AH383" s="57"/>
      <c r="AI383" s="57"/>
      <c r="AJ383" s="57"/>
      <c r="AK383" s="57"/>
      <c r="AL383" s="57"/>
      <c r="AM383" s="57"/>
      <c r="AN383" s="57"/>
      <c r="AO383" s="57"/>
      <c r="AP383" s="57"/>
      <c r="AQ383" s="57"/>
      <c r="AR383" s="57"/>
      <c r="AS383" s="57"/>
      <c r="AT383" s="57"/>
    </row>
    <row r="384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8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57"/>
      <c r="AE384" s="57"/>
      <c r="AF384" s="57"/>
      <c r="AG384" s="57"/>
      <c r="AH384" s="57"/>
      <c r="AI384" s="57"/>
      <c r="AJ384" s="57"/>
      <c r="AK384" s="57"/>
      <c r="AL384" s="57"/>
      <c r="AM384" s="57"/>
      <c r="AN384" s="57"/>
      <c r="AO384" s="57"/>
      <c r="AP384" s="57"/>
      <c r="AQ384" s="57"/>
      <c r="AR384" s="57"/>
      <c r="AS384" s="57"/>
      <c r="AT384" s="57"/>
    </row>
    <row r="385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8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57"/>
      <c r="AE385" s="57"/>
      <c r="AF385" s="57"/>
      <c r="AG385" s="57"/>
      <c r="AH385" s="57"/>
      <c r="AI385" s="57"/>
      <c r="AJ385" s="57"/>
      <c r="AK385" s="57"/>
      <c r="AL385" s="57"/>
      <c r="AM385" s="57"/>
      <c r="AN385" s="57"/>
      <c r="AO385" s="57"/>
      <c r="AP385" s="57"/>
      <c r="AQ385" s="57"/>
      <c r="AR385" s="57"/>
      <c r="AS385" s="57"/>
      <c r="AT385" s="57"/>
    </row>
    <row r="386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8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57"/>
      <c r="AF386" s="57"/>
      <c r="AG386" s="57"/>
      <c r="AH386" s="57"/>
      <c r="AI386" s="57"/>
      <c r="AJ386" s="57"/>
      <c r="AK386" s="57"/>
      <c r="AL386" s="57"/>
      <c r="AM386" s="57"/>
      <c r="AN386" s="57"/>
      <c r="AO386" s="57"/>
      <c r="AP386" s="57"/>
      <c r="AQ386" s="57"/>
      <c r="AR386" s="57"/>
      <c r="AS386" s="57"/>
      <c r="AT386" s="57"/>
    </row>
    <row r="387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8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  <c r="AB387" s="57"/>
      <c r="AC387" s="57"/>
      <c r="AD387" s="57"/>
      <c r="AE387" s="57"/>
      <c r="AF387" s="57"/>
      <c r="AG387" s="57"/>
      <c r="AH387" s="57"/>
      <c r="AI387" s="57"/>
      <c r="AJ387" s="57"/>
      <c r="AK387" s="57"/>
      <c r="AL387" s="57"/>
      <c r="AM387" s="57"/>
      <c r="AN387" s="57"/>
      <c r="AO387" s="57"/>
      <c r="AP387" s="57"/>
      <c r="AQ387" s="57"/>
      <c r="AR387" s="57"/>
      <c r="AS387" s="57"/>
      <c r="AT387" s="57"/>
    </row>
    <row r="388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8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  <c r="AB388" s="57"/>
      <c r="AC388" s="57"/>
      <c r="AD388" s="57"/>
      <c r="AE388" s="57"/>
      <c r="AF388" s="57"/>
      <c r="AG388" s="57"/>
      <c r="AH388" s="57"/>
      <c r="AI388" s="57"/>
      <c r="AJ388" s="57"/>
      <c r="AK388" s="57"/>
      <c r="AL388" s="57"/>
      <c r="AM388" s="57"/>
      <c r="AN388" s="57"/>
      <c r="AO388" s="57"/>
      <c r="AP388" s="57"/>
      <c r="AQ388" s="57"/>
      <c r="AR388" s="57"/>
      <c r="AS388" s="57"/>
      <c r="AT388" s="57"/>
    </row>
    <row r="389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8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57"/>
      <c r="AE389" s="57"/>
      <c r="AF389" s="57"/>
      <c r="AG389" s="57"/>
      <c r="AH389" s="57"/>
      <c r="AI389" s="57"/>
      <c r="AJ389" s="57"/>
      <c r="AK389" s="57"/>
      <c r="AL389" s="57"/>
      <c r="AM389" s="57"/>
      <c r="AN389" s="57"/>
      <c r="AO389" s="57"/>
      <c r="AP389" s="57"/>
      <c r="AQ389" s="57"/>
      <c r="AR389" s="57"/>
      <c r="AS389" s="57"/>
      <c r="AT389" s="57"/>
    </row>
    <row r="390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8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57"/>
      <c r="AE390" s="57"/>
      <c r="AF390" s="57"/>
      <c r="AG390" s="57"/>
      <c r="AH390" s="57"/>
      <c r="AI390" s="57"/>
      <c r="AJ390" s="57"/>
      <c r="AK390" s="57"/>
      <c r="AL390" s="57"/>
      <c r="AM390" s="57"/>
      <c r="AN390" s="57"/>
      <c r="AO390" s="57"/>
      <c r="AP390" s="57"/>
      <c r="AQ390" s="57"/>
      <c r="AR390" s="57"/>
      <c r="AS390" s="57"/>
      <c r="AT390" s="57"/>
    </row>
    <row r="391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8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57"/>
      <c r="AE391" s="57"/>
      <c r="AF391" s="57"/>
      <c r="AG391" s="57"/>
      <c r="AH391" s="57"/>
      <c r="AI391" s="57"/>
      <c r="AJ391" s="57"/>
      <c r="AK391" s="57"/>
      <c r="AL391" s="57"/>
      <c r="AM391" s="57"/>
      <c r="AN391" s="57"/>
      <c r="AO391" s="57"/>
      <c r="AP391" s="57"/>
      <c r="AQ391" s="57"/>
      <c r="AR391" s="57"/>
      <c r="AS391" s="57"/>
      <c r="AT391" s="57"/>
    </row>
    <row r="392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8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57"/>
      <c r="AE392" s="57"/>
      <c r="AF392" s="57"/>
      <c r="AG392" s="57"/>
      <c r="AH392" s="57"/>
      <c r="AI392" s="57"/>
      <c r="AJ392" s="57"/>
      <c r="AK392" s="57"/>
      <c r="AL392" s="57"/>
      <c r="AM392" s="57"/>
      <c r="AN392" s="57"/>
      <c r="AO392" s="57"/>
      <c r="AP392" s="57"/>
      <c r="AQ392" s="57"/>
      <c r="AR392" s="57"/>
      <c r="AS392" s="57"/>
      <c r="AT392" s="57"/>
    </row>
    <row r="393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8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  <c r="AB393" s="57"/>
      <c r="AC393" s="57"/>
      <c r="AD393" s="57"/>
      <c r="AE393" s="57"/>
      <c r="AF393" s="57"/>
      <c r="AG393" s="57"/>
      <c r="AH393" s="57"/>
      <c r="AI393" s="57"/>
      <c r="AJ393" s="57"/>
      <c r="AK393" s="57"/>
      <c r="AL393" s="57"/>
      <c r="AM393" s="57"/>
      <c r="AN393" s="57"/>
      <c r="AO393" s="57"/>
      <c r="AP393" s="57"/>
      <c r="AQ393" s="57"/>
      <c r="AR393" s="57"/>
      <c r="AS393" s="57"/>
      <c r="AT393" s="57"/>
    </row>
    <row r="394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8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  <c r="AB394" s="57"/>
      <c r="AC394" s="57"/>
      <c r="AD394" s="57"/>
      <c r="AE394" s="57"/>
      <c r="AF394" s="57"/>
      <c r="AG394" s="57"/>
      <c r="AH394" s="57"/>
      <c r="AI394" s="57"/>
      <c r="AJ394" s="57"/>
      <c r="AK394" s="57"/>
      <c r="AL394" s="57"/>
      <c r="AM394" s="57"/>
      <c r="AN394" s="57"/>
      <c r="AO394" s="57"/>
      <c r="AP394" s="57"/>
      <c r="AQ394" s="57"/>
      <c r="AR394" s="57"/>
      <c r="AS394" s="57"/>
      <c r="AT394" s="57"/>
    </row>
    <row r="395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8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57"/>
      <c r="AE395" s="57"/>
      <c r="AF395" s="57"/>
      <c r="AG395" s="57"/>
      <c r="AH395" s="57"/>
      <c r="AI395" s="57"/>
      <c r="AJ395" s="57"/>
      <c r="AK395" s="57"/>
      <c r="AL395" s="57"/>
      <c r="AM395" s="57"/>
      <c r="AN395" s="57"/>
      <c r="AO395" s="57"/>
      <c r="AP395" s="57"/>
      <c r="AQ395" s="57"/>
      <c r="AR395" s="57"/>
      <c r="AS395" s="57"/>
      <c r="AT395" s="57"/>
    </row>
    <row r="396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8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  <c r="AE396" s="57"/>
      <c r="AF396" s="57"/>
      <c r="AG396" s="57"/>
      <c r="AH396" s="57"/>
      <c r="AI396" s="57"/>
      <c r="AJ396" s="57"/>
      <c r="AK396" s="57"/>
      <c r="AL396" s="57"/>
      <c r="AM396" s="57"/>
      <c r="AN396" s="57"/>
      <c r="AO396" s="57"/>
      <c r="AP396" s="57"/>
      <c r="AQ396" s="57"/>
      <c r="AR396" s="57"/>
      <c r="AS396" s="57"/>
      <c r="AT396" s="57"/>
    </row>
    <row r="397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8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57"/>
      <c r="AE397" s="57"/>
      <c r="AF397" s="57"/>
      <c r="AG397" s="57"/>
      <c r="AH397" s="57"/>
      <c r="AI397" s="57"/>
      <c r="AJ397" s="57"/>
      <c r="AK397" s="57"/>
      <c r="AL397" s="57"/>
      <c r="AM397" s="57"/>
      <c r="AN397" s="57"/>
      <c r="AO397" s="57"/>
      <c r="AP397" s="57"/>
      <c r="AQ397" s="57"/>
      <c r="AR397" s="57"/>
      <c r="AS397" s="57"/>
      <c r="AT397" s="57"/>
    </row>
    <row r="398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8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57"/>
      <c r="AE398" s="57"/>
      <c r="AF398" s="57"/>
      <c r="AG398" s="57"/>
      <c r="AH398" s="57"/>
      <c r="AI398" s="57"/>
      <c r="AJ398" s="57"/>
      <c r="AK398" s="57"/>
      <c r="AL398" s="57"/>
      <c r="AM398" s="57"/>
      <c r="AN398" s="57"/>
      <c r="AO398" s="57"/>
      <c r="AP398" s="57"/>
      <c r="AQ398" s="57"/>
      <c r="AR398" s="57"/>
      <c r="AS398" s="57"/>
      <c r="AT398" s="57"/>
    </row>
    <row r="399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8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57"/>
      <c r="AE399" s="57"/>
      <c r="AF399" s="57"/>
      <c r="AG399" s="57"/>
      <c r="AH399" s="57"/>
      <c r="AI399" s="57"/>
      <c r="AJ399" s="57"/>
      <c r="AK399" s="57"/>
      <c r="AL399" s="57"/>
      <c r="AM399" s="57"/>
      <c r="AN399" s="57"/>
      <c r="AO399" s="57"/>
      <c r="AP399" s="57"/>
      <c r="AQ399" s="57"/>
      <c r="AR399" s="57"/>
      <c r="AS399" s="57"/>
      <c r="AT399" s="57"/>
    </row>
    <row r="400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8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57"/>
      <c r="AE400" s="57"/>
      <c r="AF400" s="57"/>
      <c r="AG400" s="57"/>
      <c r="AH400" s="57"/>
      <c r="AI400" s="57"/>
      <c r="AJ400" s="57"/>
      <c r="AK400" s="57"/>
      <c r="AL400" s="57"/>
      <c r="AM400" s="57"/>
      <c r="AN400" s="57"/>
      <c r="AO400" s="57"/>
      <c r="AP400" s="57"/>
      <c r="AQ400" s="57"/>
      <c r="AR400" s="57"/>
      <c r="AS400" s="57"/>
      <c r="AT400" s="57"/>
    </row>
    <row r="401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8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  <c r="AB401" s="57"/>
      <c r="AC401" s="57"/>
      <c r="AD401" s="57"/>
      <c r="AE401" s="57"/>
      <c r="AF401" s="57"/>
      <c r="AG401" s="57"/>
      <c r="AH401" s="57"/>
      <c r="AI401" s="57"/>
      <c r="AJ401" s="57"/>
      <c r="AK401" s="57"/>
      <c r="AL401" s="57"/>
      <c r="AM401" s="57"/>
      <c r="AN401" s="57"/>
      <c r="AO401" s="57"/>
      <c r="AP401" s="57"/>
      <c r="AQ401" s="57"/>
      <c r="AR401" s="57"/>
      <c r="AS401" s="57"/>
      <c r="AT401" s="57"/>
    </row>
    <row r="402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8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57"/>
      <c r="AE402" s="57"/>
      <c r="AF402" s="57"/>
      <c r="AG402" s="57"/>
      <c r="AH402" s="57"/>
      <c r="AI402" s="57"/>
      <c r="AJ402" s="57"/>
      <c r="AK402" s="57"/>
      <c r="AL402" s="57"/>
      <c r="AM402" s="57"/>
      <c r="AN402" s="57"/>
      <c r="AO402" s="57"/>
      <c r="AP402" s="57"/>
      <c r="AQ402" s="57"/>
      <c r="AR402" s="57"/>
      <c r="AS402" s="57"/>
      <c r="AT402" s="57"/>
    </row>
    <row r="403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8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  <c r="AB403" s="57"/>
      <c r="AC403" s="57"/>
      <c r="AD403" s="57"/>
      <c r="AE403" s="57"/>
      <c r="AF403" s="57"/>
      <c r="AG403" s="57"/>
      <c r="AH403" s="57"/>
      <c r="AI403" s="57"/>
      <c r="AJ403" s="57"/>
      <c r="AK403" s="57"/>
      <c r="AL403" s="57"/>
      <c r="AM403" s="57"/>
      <c r="AN403" s="57"/>
      <c r="AO403" s="57"/>
      <c r="AP403" s="57"/>
      <c r="AQ403" s="57"/>
      <c r="AR403" s="57"/>
      <c r="AS403" s="57"/>
      <c r="AT403" s="57"/>
    </row>
    <row r="404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8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  <c r="AB404" s="57"/>
      <c r="AC404" s="57"/>
      <c r="AD404" s="57"/>
      <c r="AE404" s="57"/>
      <c r="AF404" s="57"/>
      <c r="AG404" s="57"/>
      <c r="AH404" s="57"/>
      <c r="AI404" s="57"/>
      <c r="AJ404" s="57"/>
      <c r="AK404" s="57"/>
      <c r="AL404" s="57"/>
      <c r="AM404" s="57"/>
      <c r="AN404" s="57"/>
      <c r="AO404" s="57"/>
      <c r="AP404" s="57"/>
      <c r="AQ404" s="57"/>
      <c r="AR404" s="57"/>
      <c r="AS404" s="57"/>
      <c r="AT404" s="57"/>
    </row>
    <row r="405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8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  <c r="AB405" s="57"/>
      <c r="AC405" s="57"/>
      <c r="AD405" s="57"/>
      <c r="AE405" s="57"/>
      <c r="AF405" s="57"/>
      <c r="AG405" s="57"/>
      <c r="AH405" s="57"/>
      <c r="AI405" s="57"/>
      <c r="AJ405" s="57"/>
      <c r="AK405" s="57"/>
      <c r="AL405" s="57"/>
      <c r="AM405" s="57"/>
      <c r="AN405" s="57"/>
      <c r="AO405" s="57"/>
      <c r="AP405" s="57"/>
      <c r="AQ405" s="57"/>
      <c r="AR405" s="57"/>
      <c r="AS405" s="57"/>
      <c r="AT405" s="57"/>
    </row>
    <row r="406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8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57"/>
      <c r="AE406" s="57"/>
      <c r="AF406" s="57"/>
      <c r="AG406" s="57"/>
      <c r="AH406" s="57"/>
      <c r="AI406" s="57"/>
      <c r="AJ406" s="57"/>
      <c r="AK406" s="57"/>
      <c r="AL406" s="57"/>
      <c r="AM406" s="57"/>
      <c r="AN406" s="57"/>
      <c r="AO406" s="57"/>
      <c r="AP406" s="57"/>
      <c r="AQ406" s="57"/>
      <c r="AR406" s="57"/>
      <c r="AS406" s="57"/>
      <c r="AT406" s="57"/>
    </row>
    <row r="407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8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57"/>
      <c r="AE407" s="57"/>
      <c r="AF407" s="57"/>
      <c r="AG407" s="57"/>
      <c r="AH407" s="57"/>
      <c r="AI407" s="57"/>
      <c r="AJ407" s="57"/>
      <c r="AK407" s="57"/>
      <c r="AL407" s="57"/>
      <c r="AM407" s="57"/>
      <c r="AN407" s="57"/>
      <c r="AO407" s="57"/>
      <c r="AP407" s="57"/>
      <c r="AQ407" s="57"/>
      <c r="AR407" s="57"/>
      <c r="AS407" s="57"/>
      <c r="AT407" s="57"/>
    </row>
    <row r="408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8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  <c r="AC408" s="57"/>
      <c r="AD408" s="57"/>
      <c r="AE408" s="57"/>
      <c r="AF408" s="57"/>
      <c r="AG408" s="57"/>
      <c r="AH408" s="57"/>
      <c r="AI408" s="57"/>
      <c r="AJ408" s="57"/>
      <c r="AK408" s="57"/>
      <c r="AL408" s="57"/>
      <c r="AM408" s="57"/>
      <c r="AN408" s="57"/>
      <c r="AO408" s="57"/>
      <c r="AP408" s="57"/>
      <c r="AQ408" s="57"/>
      <c r="AR408" s="57"/>
      <c r="AS408" s="57"/>
      <c r="AT408" s="57"/>
    </row>
    <row r="409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8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  <c r="AB409" s="57"/>
      <c r="AC409" s="57"/>
      <c r="AD409" s="57"/>
      <c r="AE409" s="57"/>
      <c r="AF409" s="57"/>
      <c r="AG409" s="57"/>
      <c r="AH409" s="57"/>
      <c r="AI409" s="57"/>
      <c r="AJ409" s="57"/>
      <c r="AK409" s="57"/>
      <c r="AL409" s="57"/>
      <c r="AM409" s="57"/>
      <c r="AN409" s="57"/>
      <c r="AO409" s="57"/>
      <c r="AP409" s="57"/>
      <c r="AQ409" s="57"/>
      <c r="AR409" s="57"/>
      <c r="AS409" s="57"/>
      <c r="AT409" s="57"/>
    </row>
    <row r="410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8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57"/>
      <c r="AE410" s="57"/>
      <c r="AF410" s="57"/>
      <c r="AG410" s="57"/>
      <c r="AH410" s="57"/>
      <c r="AI410" s="57"/>
      <c r="AJ410" s="57"/>
      <c r="AK410" s="57"/>
      <c r="AL410" s="57"/>
      <c r="AM410" s="57"/>
      <c r="AN410" s="57"/>
      <c r="AO410" s="57"/>
      <c r="AP410" s="57"/>
      <c r="AQ410" s="57"/>
      <c r="AR410" s="57"/>
      <c r="AS410" s="57"/>
      <c r="AT410" s="57"/>
    </row>
    <row r="411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8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  <c r="AD411" s="57"/>
      <c r="AE411" s="57"/>
      <c r="AF411" s="57"/>
      <c r="AG411" s="57"/>
      <c r="AH411" s="57"/>
      <c r="AI411" s="57"/>
      <c r="AJ411" s="57"/>
      <c r="AK411" s="57"/>
      <c r="AL411" s="57"/>
      <c r="AM411" s="57"/>
      <c r="AN411" s="57"/>
      <c r="AO411" s="57"/>
      <c r="AP411" s="57"/>
      <c r="AQ411" s="57"/>
      <c r="AR411" s="57"/>
      <c r="AS411" s="57"/>
      <c r="AT411" s="57"/>
    </row>
    <row r="412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8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  <c r="AB412" s="57"/>
      <c r="AC412" s="57"/>
      <c r="AD412" s="57"/>
      <c r="AE412" s="57"/>
      <c r="AF412" s="57"/>
      <c r="AG412" s="57"/>
      <c r="AH412" s="57"/>
      <c r="AI412" s="57"/>
      <c r="AJ412" s="57"/>
      <c r="AK412" s="57"/>
      <c r="AL412" s="57"/>
      <c r="AM412" s="57"/>
      <c r="AN412" s="57"/>
      <c r="AO412" s="57"/>
      <c r="AP412" s="57"/>
      <c r="AQ412" s="57"/>
      <c r="AR412" s="57"/>
      <c r="AS412" s="57"/>
      <c r="AT412" s="57"/>
    </row>
    <row r="413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8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  <c r="AB413" s="57"/>
      <c r="AC413" s="57"/>
      <c r="AD413" s="57"/>
      <c r="AE413" s="57"/>
      <c r="AF413" s="57"/>
      <c r="AG413" s="57"/>
      <c r="AH413" s="57"/>
      <c r="AI413" s="57"/>
      <c r="AJ413" s="57"/>
      <c r="AK413" s="57"/>
      <c r="AL413" s="57"/>
      <c r="AM413" s="57"/>
      <c r="AN413" s="57"/>
      <c r="AO413" s="57"/>
      <c r="AP413" s="57"/>
      <c r="AQ413" s="57"/>
      <c r="AR413" s="57"/>
      <c r="AS413" s="57"/>
      <c r="AT413" s="57"/>
    </row>
    <row r="414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8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  <c r="AB414" s="57"/>
      <c r="AC414" s="57"/>
      <c r="AD414" s="57"/>
      <c r="AE414" s="57"/>
      <c r="AF414" s="57"/>
      <c r="AG414" s="57"/>
      <c r="AH414" s="57"/>
      <c r="AI414" s="57"/>
      <c r="AJ414" s="57"/>
      <c r="AK414" s="57"/>
      <c r="AL414" s="57"/>
      <c r="AM414" s="57"/>
      <c r="AN414" s="57"/>
      <c r="AO414" s="57"/>
      <c r="AP414" s="57"/>
      <c r="AQ414" s="57"/>
      <c r="AR414" s="57"/>
      <c r="AS414" s="57"/>
      <c r="AT414" s="57"/>
    </row>
    <row r="415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8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  <c r="AB415" s="57"/>
      <c r="AC415" s="57"/>
      <c r="AD415" s="57"/>
      <c r="AE415" s="57"/>
      <c r="AF415" s="57"/>
      <c r="AG415" s="57"/>
      <c r="AH415" s="57"/>
      <c r="AI415" s="57"/>
      <c r="AJ415" s="57"/>
      <c r="AK415" s="57"/>
      <c r="AL415" s="57"/>
      <c r="AM415" s="57"/>
      <c r="AN415" s="57"/>
      <c r="AO415" s="57"/>
      <c r="AP415" s="57"/>
      <c r="AQ415" s="57"/>
      <c r="AR415" s="57"/>
      <c r="AS415" s="57"/>
      <c r="AT415" s="57"/>
    </row>
    <row r="416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8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  <c r="AB416" s="57"/>
      <c r="AC416" s="57"/>
      <c r="AD416" s="57"/>
      <c r="AE416" s="57"/>
      <c r="AF416" s="57"/>
      <c r="AG416" s="57"/>
      <c r="AH416" s="57"/>
      <c r="AI416" s="57"/>
      <c r="AJ416" s="57"/>
      <c r="AK416" s="57"/>
      <c r="AL416" s="57"/>
      <c r="AM416" s="57"/>
      <c r="AN416" s="57"/>
      <c r="AO416" s="57"/>
      <c r="AP416" s="57"/>
      <c r="AQ416" s="57"/>
      <c r="AR416" s="57"/>
      <c r="AS416" s="57"/>
      <c r="AT416" s="57"/>
    </row>
    <row r="417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8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57"/>
      <c r="AE417" s="57"/>
      <c r="AF417" s="57"/>
      <c r="AG417" s="57"/>
      <c r="AH417" s="57"/>
      <c r="AI417" s="57"/>
      <c r="AJ417" s="57"/>
      <c r="AK417" s="57"/>
      <c r="AL417" s="57"/>
      <c r="AM417" s="57"/>
      <c r="AN417" s="57"/>
      <c r="AO417" s="57"/>
      <c r="AP417" s="57"/>
      <c r="AQ417" s="57"/>
      <c r="AR417" s="57"/>
      <c r="AS417" s="57"/>
      <c r="AT417" s="57"/>
    </row>
    <row r="418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8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  <c r="AB418" s="57"/>
      <c r="AC418" s="57"/>
      <c r="AD418" s="57"/>
      <c r="AE418" s="57"/>
      <c r="AF418" s="57"/>
      <c r="AG418" s="57"/>
      <c r="AH418" s="57"/>
      <c r="AI418" s="57"/>
      <c r="AJ418" s="57"/>
      <c r="AK418" s="57"/>
      <c r="AL418" s="57"/>
      <c r="AM418" s="57"/>
      <c r="AN418" s="57"/>
      <c r="AO418" s="57"/>
      <c r="AP418" s="57"/>
      <c r="AQ418" s="57"/>
      <c r="AR418" s="57"/>
      <c r="AS418" s="57"/>
      <c r="AT418" s="57"/>
    </row>
    <row r="419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8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  <c r="AB419" s="57"/>
      <c r="AC419" s="57"/>
      <c r="AD419" s="57"/>
      <c r="AE419" s="57"/>
      <c r="AF419" s="57"/>
      <c r="AG419" s="57"/>
      <c r="AH419" s="57"/>
      <c r="AI419" s="57"/>
      <c r="AJ419" s="57"/>
      <c r="AK419" s="57"/>
      <c r="AL419" s="57"/>
      <c r="AM419" s="57"/>
      <c r="AN419" s="57"/>
      <c r="AO419" s="57"/>
      <c r="AP419" s="57"/>
      <c r="AQ419" s="57"/>
      <c r="AR419" s="57"/>
      <c r="AS419" s="57"/>
      <c r="AT419" s="57"/>
    </row>
    <row r="420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8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  <c r="AB420" s="57"/>
      <c r="AC420" s="57"/>
      <c r="AD420" s="57"/>
      <c r="AE420" s="57"/>
      <c r="AF420" s="57"/>
      <c r="AG420" s="57"/>
      <c r="AH420" s="57"/>
      <c r="AI420" s="57"/>
      <c r="AJ420" s="57"/>
      <c r="AK420" s="57"/>
      <c r="AL420" s="57"/>
      <c r="AM420" s="57"/>
      <c r="AN420" s="57"/>
      <c r="AO420" s="57"/>
      <c r="AP420" s="57"/>
      <c r="AQ420" s="57"/>
      <c r="AR420" s="57"/>
      <c r="AS420" s="57"/>
      <c r="AT420" s="57"/>
    </row>
    <row r="421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8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  <c r="AB421" s="57"/>
      <c r="AC421" s="57"/>
      <c r="AD421" s="57"/>
      <c r="AE421" s="57"/>
      <c r="AF421" s="57"/>
      <c r="AG421" s="57"/>
      <c r="AH421" s="57"/>
      <c r="AI421" s="57"/>
      <c r="AJ421" s="57"/>
      <c r="AK421" s="57"/>
      <c r="AL421" s="57"/>
      <c r="AM421" s="57"/>
      <c r="AN421" s="57"/>
      <c r="AO421" s="57"/>
      <c r="AP421" s="57"/>
      <c r="AQ421" s="57"/>
      <c r="AR421" s="57"/>
      <c r="AS421" s="57"/>
      <c r="AT421" s="57"/>
    </row>
    <row r="422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8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57"/>
      <c r="AF422" s="57"/>
      <c r="AG422" s="57"/>
      <c r="AH422" s="57"/>
      <c r="AI422" s="57"/>
      <c r="AJ422" s="57"/>
      <c r="AK422" s="57"/>
      <c r="AL422" s="57"/>
      <c r="AM422" s="57"/>
      <c r="AN422" s="57"/>
      <c r="AO422" s="57"/>
      <c r="AP422" s="57"/>
      <c r="AQ422" s="57"/>
      <c r="AR422" s="57"/>
      <c r="AS422" s="57"/>
      <c r="AT422" s="57"/>
    </row>
    <row r="423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8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  <c r="AB423" s="57"/>
      <c r="AC423" s="57"/>
      <c r="AD423" s="57"/>
      <c r="AE423" s="57"/>
      <c r="AF423" s="57"/>
      <c r="AG423" s="57"/>
      <c r="AH423" s="57"/>
      <c r="AI423" s="57"/>
      <c r="AJ423" s="57"/>
      <c r="AK423" s="57"/>
      <c r="AL423" s="57"/>
      <c r="AM423" s="57"/>
      <c r="AN423" s="57"/>
      <c r="AO423" s="57"/>
      <c r="AP423" s="57"/>
      <c r="AQ423" s="57"/>
      <c r="AR423" s="57"/>
      <c r="AS423" s="57"/>
      <c r="AT423" s="57"/>
    </row>
    <row r="424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8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57"/>
      <c r="AE424" s="57"/>
      <c r="AF424" s="57"/>
      <c r="AG424" s="57"/>
      <c r="AH424" s="57"/>
      <c r="AI424" s="57"/>
      <c r="AJ424" s="57"/>
      <c r="AK424" s="57"/>
      <c r="AL424" s="57"/>
      <c r="AM424" s="57"/>
      <c r="AN424" s="57"/>
      <c r="AO424" s="57"/>
      <c r="AP424" s="57"/>
      <c r="AQ424" s="57"/>
      <c r="AR424" s="57"/>
      <c r="AS424" s="57"/>
      <c r="AT424" s="57"/>
    </row>
    <row r="425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8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  <c r="AB425" s="57"/>
      <c r="AC425" s="57"/>
      <c r="AD425" s="57"/>
      <c r="AE425" s="57"/>
      <c r="AF425" s="57"/>
      <c r="AG425" s="57"/>
      <c r="AH425" s="57"/>
      <c r="AI425" s="57"/>
      <c r="AJ425" s="57"/>
      <c r="AK425" s="57"/>
      <c r="AL425" s="57"/>
      <c r="AM425" s="57"/>
      <c r="AN425" s="57"/>
      <c r="AO425" s="57"/>
      <c r="AP425" s="57"/>
      <c r="AQ425" s="57"/>
      <c r="AR425" s="57"/>
      <c r="AS425" s="57"/>
      <c r="AT425" s="57"/>
    </row>
    <row r="426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8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57"/>
      <c r="AE426" s="57"/>
      <c r="AF426" s="57"/>
      <c r="AG426" s="57"/>
      <c r="AH426" s="57"/>
      <c r="AI426" s="57"/>
      <c r="AJ426" s="57"/>
      <c r="AK426" s="57"/>
      <c r="AL426" s="57"/>
      <c r="AM426" s="57"/>
      <c r="AN426" s="57"/>
      <c r="AO426" s="57"/>
      <c r="AP426" s="57"/>
      <c r="AQ426" s="57"/>
      <c r="AR426" s="57"/>
      <c r="AS426" s="57"/>
      <c r="AT426" s="57"/>
    </row>
    <row r="427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8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57"/>
      <c r="AE427" s="57"/>
      <c r="AF427" s="57"/>
      <c r="AG427" s="57"/>
      <c r="AH427" s="57"/>
      <c r="AI427" s="57"/>
      <c r="AJ427" s="57"/>
      <c r="AK427" s="57"/>
      <c r="AL427" s="57"/>
      <c r="AM427" s="57"/>
      <c r="AN427" s="57"/>
      <c r="AO427" s="57"/>
      <c r="AP427" s="57"/>
      <c r="AQ427" s="57"/>
      <c r="AR427" s="57"/>
      <c r="AS427" s="57"/>
      <c r="AT427" s="57"/>
    </row>
    <row r="428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8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  <c r="AE428" s="57"/>
      <c r="AF428" s="57"/>
      <c r="AG428" s="57"/>
      <c r="AH428" s="57"/>
      <c r="AI428" s="57"/>
      <c r="AJ428" s="57"/>
      <c r="AK428" s="57"/>
      <c r="AL428" s="57"/>
      <c r="AM428" s="57"/>
      <c r="AN428" s="57"/>
      <c r="AO428" s="57"/>
      <c r="AP428" s="57"/>
      <c r="AQ428" s="57"/>
      <c r="AR428" s="57"/>
      <c r="AS428" s="57"/>
      <c r="AT428" s="57"/>
    </row>
    <row r="429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8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  <c r="AE429" s="57"/>
      <c r="AF429" s="57"/>
      <c r="AG429" s="57"/>
      <c r="AH429" s="57"/>
      <c r="AI429" s="57"/>
      <c r="AJ429" s="57"/>
      <c r="AK429" s="57"/>
      <c r="AL429" s="57"/>
      <c r="AM429" s="57"/>
      <c r="AN429" s="57"/>
      <c r="AO429" s="57"/>
      <c r="AP429" s="57"/>
      <c r="AQ429" s="57"/>
      <c r="AR429" s="57"/>
      <c r="AS429" s="57"/>
      <c r="AT429" s="57"/>
    </row>
    <row r="430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8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57"/>
      <c r="AE430" s="57"/>
      <c r="AF430" s="57"/>
      <c r="AG430" s="57"/>
      <c r="AH430" s="57"/>
      <c r="AI430" s="57"/>
      <c r="AJ430" s="57"/>
      <c r="AK430" s="57"/>
      <c r="AL430" s="57"/>
      <c r="AM430" s="57"/>
      <c r="AN430" s="57"/>
      <c r="AO430" s="57"/>
      <c r="AP430" s="57"/>
      <c r="AQ430" s="57"/>
      <c r="AR430" s="57"/>
      <c r="AS430" s="57"/>
      <c r="AT430" s="57"/>
    </row>
    <row r="431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8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57"/>
      <c r="AE431" s="57"/>
      <c r="AF431" s="57"/>
      <c r="AG431" s="57"/>
      <c r="AH431" s="57"/>
      <c r="AI431" s="57"/>
      <c r="AJ431" s="57"/>
      <c r="AK431" s="57"/>
      <c r="AL431" s="57"/>
      <c r="AM431" s="57"/>
      <c r="AN431" s="57"/>
      <c r="AO431" s="57"/>
      <c r="AP431" s="57"/>
      <c r="AQ431" s="57"/>
      <c r="AR431" s="57"/>
      <c r="AS431" s="57"/>
      <c r="AT431" s="57"/>
    </row>
    <row r="432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8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57"/>
      <c r="AE432" s="57"/>
      <c r="AF432" s="57"/>
      <c r="AG432" s="57"/>
      <c r="AH432" s="57"/>
      <c r="AI432" s="57"/>
      <c r="AJ432" s="57"/>
      <c r="AK432" s="57"/>
      <c r="AL432" s="57"/>
      <c r="AM432" s="57"/>
      <c r="AN432" s="57"/>
      <c r="AO432" s="57"/>
      <c r="AP432" s="57"/>
      <c r="AQ432" s="57"/>
      <c r="AR432" s="57"/>
      <c r="AS432" s="57"/>
      <c r="AT432" s="57"/>
    </row>
    <row r="433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8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  <c r="AE433" s="57"/>
      <c r="AF433" s="57"/>
      <c r="AG433" s="57"/>
      <c r="AH433" s="57"/>
      <c r="AI433" s="57"/>
      <c r="AJ433" s="57"/>
      <c r="AK433" s="57"/>
      <c r="AL433" s="57"/>
      <c r="AM433" s="57"/>
      <c r="AN433" s="57"/>
      <c r="AO433" s="57"/>
      <c r="AP433" s="57"/>
      <c r="AQ433" s="57"/>
      <c r="AR433" s="57"/>
      <c r="AS433" s="57"/>
      <c r="AT433" s="57"/>
    </row>
    <row r="434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8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57"/>
      <c r="AE434" s="57"/>
      <c r="AF434" s="57"/>
      <c r="AG434" s="57"/>
      <c r="AH434" s="57"/>
      <c r="AI434" s="57"/>
      <c r="AJ434" s="57"/>
      <c r="AK434" s="57"/>
      <c r="AL434" s="57"/>
      <c r="AM434" s="57"/>
      <c r="AN434" s="57"/>
      <c r="AO434" s="57"/>
      <c r="AP434" s="57"/>
      <c r="AQ434" s="57"/>
      <c r="AR434" s="57"/>
      <c r="AS434" s="57"/>
      <c r="AT434" s="57"/>
    </row>
    <row r="435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8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57"/>
      <c r="AE435" s="57"/>
      <c r="AF435" s="57"/>
      <c r="AG435" s="57"/>
      <c r="AH435" s="57"/>
      <c r="AI435" s="57"/>
      <c r="AJ435" s="57"/>
      <c r="AK435" s="57"/>
      <c r="AL435" s="57"/>
      <c r="AM435" s="57"/>
      <c r="AN435" s="57"/>
      <c r="AO435" s="57"/>
      <c r="AP435" s="57"/>
      <c r="AQ435" s="57"/>
      <c r="AR435" s="57"/>
      <c r="AS435" s="57"/>
      <c r="AT435" s="57"/>
    </row>
    <row r="436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8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57"/>
      <c r="AE436" s="57"/>
      <c r="AF436" s="57"/>
      <c r="AG436" s="57"/>
      <c r="AH436" s="57"/>
      <c r="AI436" s="57"/>
      <c r="AJ436" s="57"/>
      <c r="AK436" s="57"/>
      <c r="AL436" s="57"/>
      <c r="AM436" s="57"/>
      <c r="AN436" s="57"/>
      <c r="AO436" s="57"/>
      <c r="AP436" s="57"/>
      <c r="AQ436" s="57"/>
      <c r="AR436" s="57"/>
      <c r="AS436" s="57"/>
      <c r="AT436" s="57"/>
    </row>
    <row r="437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8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  <c r="AE437" s="57"/>
      <c r="AF437" s="57"/>
      <c r="AG437" s="57"/>
      <c r="AH437" s="57"/>
      <c r="AI437" s="57"/>
      <c r="AJ437" s="57"/>
      <c r="AK437" s="57"/>
      <c r="AL437" s="57"/>
      <c r="AM437" s="57"/>
      <c r="AN437" s="57"/>
      <c r="AO437" s="57"/>
      <c r="AP437" s="57"/>
      <c r="AQ437" s="57"/>
      <c r="AR437" s="57"/>
      <c r="AS437" s="57"/>
      <c r="AT437" s="57"/>
    </row>
    <row r="438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8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  <c r="AE438" s="57"/>
      <c r="AF438" s="57"/>
      <c r="AG438" s="57"/>
      <c r="AH438" s="57"/>
      <c r="AI438" s="57"/>
      <c r="AJ438" s="57"/>
      <c r="AK438" s="57"/>
      <c r="AL438" s="57"/>
      <c r="AM438" s="57"/>
      <c r="AN438" s="57"/>
      <c r="AO438" s="57"/>
      <c r="AP438" s="57"/>
      <c r="AQ438" s="57"/>
      <c r="AR438" s="57"/>
      <c r="AS438" s="57"/>
      <c r="AT438" s="57"/>
    </row>
    <row r="439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8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57"/>
      <c r="AE439" s="57"/>
      <c r="AF439" s="57"/>
      <c r="AG439" s="57"/>
      <c r="AH439" s="57"/>
      <c r="AI439" s="57"/>
      <c r="AJ439" s="57"/>
      <c r="AK439" s="57"/>
      <c r="AL439" s="57"/>
      <c r="AM439" s="57"/>
      <c r="AN439" s="57"/>
      <c r="AO439" s="57"/>
      <c r="AP439" s="57"/>
      <c r="AQ439" s="57"/>
      <c r="AR439" s="57"/>
      <c r="AS439" s="57"/>
      <c r="AT439" s="57"/>
    </row>
    <row r="440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8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57"/>
      <c r="AE440" s="57"/>
      <c r="AF440" s="57"/>
      <c r="AG440" s="57"/>
      <c r="AH440" s="57"/>
      <c r="AI440" s="57"/>
      <c r="AJ440" s="57"/>
      <c r="AK440" s="57"/>
      <c r="AL440" s="57"/>
      <c r="AM440" s="57"/>
      <c r="AN440" s="57"/>
      <c r="AO440" s="57"/>
      <c r="AP440" s="57"/>
      <c r="AQ440" s="57"/>
      <c r="AR440" s="57"/>
      <c r="AS440" s="57"/>
      <c r="AT440" s="57"/>
    </row>
    <row r="441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8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  <c r="AC441" s="57"/>
      <c r="AD441" s="57"/>
      <c r="AE441" s="57"/>
      <c r="AF441" s="57"/>
      <c r="AG441" s="57"/>
      <c r="AH441" s="57"/>
      <c r="AI441" s="57"/>
      <c r="AJ441" s="57"/>
      <c r="AK441" s="57"/>
      <c r="AL441" s="57"/>
      <c r="AM441" s="57"/>
      <c r="AN441" s="57"/>
      <c r="AO441" s="57"/>
      <c r="AP441" s="57"/>
      <c r="AQ441" s="57"/>
      <c r="AR441" s="57"/>
      <c r="AS441" s="57"/>
      <c r="AT441" s="57"/>
    </row>
    <row r="442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8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57"/>
      <c r="AE442" s="57"/>
      <c r="AF442" s="57"/>
      <c r="AG442" s="57"/>
      <c r="AH442" s="57"/>
      <c r="AI442" s="57"/>
      <c r="AJ442" s="57"/>
      <c r="AK442" s="57"/>
      <c r="AL442" s="57"/>
      <c r="AM442" s="57"/>
      <c r="AN442" s="57"/>
      <c r="AO442" s="57"/>
      <c r="AP442" s="57"/>
      <c r="AQ442" s="57"/>
      <c r="AR442" s="57"/>
      <c r="AS442" s="57"/>
      <c r="AT442" s="57"/>
    </row>
    <row r="443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8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57"/>
      <c r="AE443" s="57"/>
      <c r="AF443" s="57"/>
      <c r="AG443" s="57"/>
      <c r="AH443" s="57"/>
      <c r="AI443" s="57"/>
      <c r="AJ443" s="57"/>
      <c r="AK443" s="57"/>
      <c r="AL443" s="57"/>
      <c r="AM443" s="57"/>
      <c r="AN443" s="57"/>
      <c r="AO443" s="57"/>
      <c r="AP443" s="57"/>
      <c r="AQ443" s="57"/>
      <c r="AR443" s="57"/>
      <c r="AS443" s="57"/>
      <c r="AT443" s="57"/>
    </row>
    <row r="444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8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  <c r="AE444" s="57"/>
      <c r="AF444" s="57"/>
      <c r="AG444" s="57"/>
      <c r="AH444" s="57"/>
      <c r="AI444" s="57"/>
      <c r="AJ444" s="57"/>
      <c r="AK444" s="57"/>
      <c r="AL444" s="57"/>
      <c r="AM444" s="57"/>
      <c r="AN444" s="57"/>
      <c r="AO444" s="57"/>
      <c r="AP444" s="57"/>
      <c r="AQ444" s="57"/>
      <c r="AR444" s="57"/>
      <c r="AS444" s="57"/>
      <c r="AT444" s="57"/>
    </row>
    <row r="445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8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57"/>
      <c r="AE445" s="57"/>
      <c r="AF445" s="57"/>
      <c r="AG445" s="57"/>
      <c r="AH445" s="57"/>
      <c r="AI445" s="57"/>
      <c r="AJ445" s="57"/>
      <c r="AK445" s="57"/>
      <c r="AL445" s="57"/>
      <c r="AM445" s="57"/>
      <c r="AN445" s="57"/>
      <c r="AO445" s="57"/>
      <c r="AP445" s="57"/>
      <c r="AQ445" s="57"/>
      <c r="AR445" s="57"/>
      <c r="AS445" s="57"/>
      <c r="AT445" s="57"/>
    </row>
    <row r="446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8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  <c r="AB446" s="57"/>
      <c r="AC446" s="57"/>
      <c r="AD446" s="57"/>
      <c r="AE446" s="57"/>
      <c r="AF446" s="57"/>
      <c r="AG446" s="57"/>
      <c r="AH446" s="57"/>
      <c r="AI446" s="57"/>
      <c r="AJ446" s="57"/>
      <c r="AK446" s="57"/>
      <c r="AL446" s="57"/>
      <c r="AM446" s="57"/>
      <c r="AN446" s="57"/>
      <c r="AO446" s="57"/>
      <c r="AP446" s="57"/>
      <c r="AQ446" s="57"/>
      <c r="AR446" s="57"/>
      <c r="AS446" s="57"/>
      <c r="AT446" s="57"/>
    </row>
    <row r="447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8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  <c r="AB447" s="57"/>
      <c r="AC447" s="57"/>
      <c r="AD447" s="57"/>
      <c r="AE447" s="57"/>
      <c r="AF447" s="57"/>
      <c r="AG447" s="57"/>
      <c r="AH447" s="57"/>
      <c r="AI447" s="57"/>
      <c r="AJ447" s="57"/>
      <c r="AK447" s="57"/>
      <c r="AL447" s="57"/>
      <c r="AM447" s="57"/>
      <c r="AN447" s="57"/>
      <c r="AO447" s="57"/>
      <c r="AP447" s="57"/>
      <c r="AQ447" s="57"/>
      <c r="AR447" s="57"/>
      <c r="AS447" s="57"/>
      <c r="AT447" s="57"/>
    </row>
    <row r="448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8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  <c r="AR448" s="57"/>
      <c r="AS448" s="57"/>
      <c r="AT448" s="57"/>
    </row>
    <row r="449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8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  <c r="AB449" s="57"/>
      <c r="AC449" s="57"/>
      <c r="AD449" s="57"/>
      <c r="AE449" s="57"/>
      <c r="AF449" s="57"/>
      <c r="AG449" s="57"/>
      <c r="AH449" s="57"/>
      <c r="AI449" s="57"/>
      <c r="AJ449" s="57"/>
      <c r="AK449" s="57"/>
      <c r="AL449" s="57"/>
      <c r="AM449" s="57"/>
      <c r="AN449" s="57"/>
      <c r="AO449" s="57"/>
      <c r="AP449" s="57"/>
      <c r="AQ449" s="57"/>
      <c r="AR449" s="57"/>
      <c r="AS449" s="57"/>
      <c r="AT449" s="57"/>
    </row>
    <row r="450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8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  <c r="AB450" s="57"/>
      <c r="AC450" s="57"/>
      <c r="AD450" s="57"/>
      <c r="AE450" s="57"/>
      <c r="AF450" s="57"/>
      <c r="AG450" s="57"/>
      <c r="AH450" s="57"/>
      <c r="AI450" s="57"/>
      <c r="AJ450" s="57"/>
      <c r="AK450" s="57"/>
      <c r="AL450" s="57"/>
      <c r="AM450" s="57"/>
      <c r="AN450" s="57"/>
      <c r="AO450" s="57"/>
      <c r="AP450" s="57"/>
      <c r="AQ450" s="57"/>
      <c r="AR450" s="57"/>
      <c r="AS450" s="57"/>
      <c r="AT450" s="57"/>
    </row>
    <row r="451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8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  <c r="AB451" s="57"/>
      <c r="AC451" s="57"/>
      <c r="AD451" s="57"/>
      <c r="AE451" s="57"/>
      <c r="AF451" s="57"/>
      <c r="AG451" s="57"/>
      <c r="AH451" s="57"/>
      <c r="AI451" s="57"/>
      <c r="AJ451" s="57"/>
      <c r="AK451" s="57"/>
      <c r="AL451" s="57"/>
      <c r="AM451" s="57"/>
      <c r="AN451" s="57"/>
      <c r="AO451" s="57"/>
      <c r="AP451" s="57"/>
      <c r="AQ451" s="57"/>
      <c r="AR451" s="57"/>
      <c r="AS451" s="57"/>
      <c r="AT451" s="57"/>
    </row>
    <row r="452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8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57"/>
      <c r="AE452" s="57"/>
      <c r="AF452" s="57"/>
      <c r="AG452" s="57"/>
      <c r="AH452" s="57"/>
      <c r="AI452" s="57"/>
      <c r="AJ452" s="57"/>
      <c r="AK452" s="57"/>
      <c r="AL452" s="57"/>
      <c r="AM452" s="57"/>
      <c r="AN452" s="57"/>
      <c r="AO452" s="57"/>
      <c r="AP452" s="57"/>
      <c r="AQ452" s="57"/>
      <c r="AR452" s="57"/>
      <c r="AS452" s="57"/>
      <c r="AT452" s="57"/>
    </row>
    <row r="453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8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57"/>
      <c r="AE453" s="57"/>
      <c r="AF453" s="57"/>
      <c r="AG453" s="57"/>
      <c r="AH453" s="57"/>
      <c r="AI453" s="57"/>
      <c r="AJ453" s="57"/>
      <c r="AK453" s="57"/>
      <c r="AL453" s="57"/>
      <c r="AM453" s="57"/>
      <c r="AN453" s="57"/>
      <c r="AO453" s="57"/>
      <c r="AP453" s="57"/>
      <c r="AQ453" s="57"/>
      <c r="AR453" s="57"/>
      <c r="AS453" s="57"/>
      <c r="AT453" s="57"/>
    </row>
    <row r="454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8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  <c r="AE454" s="57"/>
      <c r="AF454" s="57"/>
      <c r="AG454" s="57"/>
      <c r="AH454" s="57"/>
      <c r="AI454" s="57"/>
      <c r="AJ454" s="57"/>
      <c r="AK454" s="57"/>
      <c r="AL454" s="57"/>
      <c r="AM454" s="57"/>
      <c r="AN454" s="57"/>
      <c r="AO454" s="57"/>
      <c r="AP454" s="57"/>
      <c r="AQ454" s="57"/>
      <c r="AR454" s="57"/>
      <c r="AS454" s="57"/>
      <c r="AT454" s="57"/>
    </row>
    <row r="455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8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  <c r="AE455" s="57"/>
      <c r="AF455" s="57"/>
      <c r="AG455" s="57"/>
      <c r="AH455" s="57"/>
      <c r="AI455" s="57"/>
      <c r="AJ455" s="57"/>
      <c r="AK455" s="57"/>
      <c r="AL455" s="57"/>
      <c r="AM455" s="57"/>
      <c r="AN455" s="57"/>
      <c r="AO455" s="57"/>
      <c r="AP455" s="57"/>
      <c r="AQ455" s="57"/>
      <c r="AR455" s="57"/>
      <c r="AS455" s="57"/>
      <c r="AT455" s="57"/>
    </row>
    <row r="456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8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  <c r="AE456" s="57"/>
      <c r="AF456" s="57"/>
      <c r="AG456" s="57"/>
      <c r="AH456" s="57"/>
      <c r="AI456" s="57"/>
      <c r="AJ456" s="57"/>
      <c r="AK456" s="57"/>
      <c r="AL456" s="57"/>
      <c r="AM456" s="57"/>
      <c r="AN456" s="57"/>
      <c r="AO456" s="57"/>
      <c r="AP456" s="57"/>
      <c r="AQ456" s="57"/>
      <c r="AR456" s="57"/>
      <c r="AS456" s="57"/>
      <c r="AT456" s="57"/>
    </row>
    <row r="457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8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57"/>
      <c r="AE457" s="57"/>
      <c r="AF457" s="57"/>
      <c r="AG457" s="57"/>
      <c r="AH457" s="57"/>
      <c r="AI457" s="57"/>
      <c r="AJ457" s="57"/>
      <c r="AK457" s="57"/>
      <c r="AL457" s="57"/>
      <c r="AM457" s="57"/>
      <c r="AN457" s="57"/>
      <c r="AO457" s="57"/>
      <c r="AP457" s="57"/>
      <c r="AQ457" s="57"/>
      <c r="AR457" s="57"/>
      <c r="AS457" s="57"/>
      <c r="AT457" s="57"/>
    </row>
    <row r="458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8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57"/>
      <c r="AE458" s="57"/>
      <c r="AF458" s="57"/>
      <c r="AG458" s="57"/>
      <c r="AH458" s="57"/>
      <c r="AI458" s="57"/>
      <c r="AJ458" s="57"/>
      <c r="AK458" s="57"/>
      <c r="AL458" s="57"/>
      <c r="AM458" s="57"/>
      <c r="AN458" s="57"/>
      <c r="AO458" s="57"/>
      <c r="AP458" s="57"/>
      <c r="AQ458" s="57"/>
      <c r="AR458" s="57"/>
      <c r="AS458" s="57"/>
      <c r="AT458" s="57"/>
    </row>
    <row r="459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8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57"/>
      <c r="AE459" s="57"/>
      <c r="AF459" s="57"/>
      <c r="AG459" s="57"/>
      <c r="AH459" s="57"/>
      <c r="AI459" s="57"/>
      <c r="AJ459" s="57"/>
      <c r="AK459" s="57"/>
      <c r="AL459" s="57"/>
      <c r="AM459" s="57"/>
      <c r="AN459" s="57"/>
      <c r="AO459" s="57"/>
      <c r="AP459" s="57"/>
      <c r="AQ459" s="57"/>
      <c r="AR459" s="57"/>
      <c r="AS459" s="57"/>
      <c r="AT459" s="57"/>
    </row>
    <row r="460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8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57"/>
      <c r="AE460" s="57"/>
      <c r="AF460" s="57"/>
      <c r="AG460" s="57"/>
      <c r="AH460" s="57"/>
      <c r="AI460" s="57"/>
      <c r="AJ460" s="57"/>
      <c r="AK460" s="57"/>
      <c r="AL460" s="57"/>
      <c r="AM460" s="57"/>
      <c r="AN460" s="57"/>
      <c r="AO460" s="57"/>
      <c r="AP460" s="57"/>
      <c r="AQ460" s="57"/>
      <c r="AR460" s="57"/>
      <c r="AS460" s="57"/>
      <c r="AT460" s="57"/>
    </row>
    <row r="461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8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  <c r="AE461" s="57"/>
      <c r="AF461" s="57"/>
      <c r="AG461" s="57"/>
      <c r="AH461" s="57"/>
      <c r="AI461" s="57"/>
      <c r="AJ461" s="57"/>
      <c r="AK461" s="57"/>
      <c r="AL461" s="57"/>
      <c r="AM461" s="57"/>
      <c r="AN461" s="57"/>
      <c r="AO461" s="57"/>
      <c r="AP461" s="57"/>
      <c r="AQ461" s="57"/>
      <c r="AR461" s="57"/>
      <c r="AS461" s="57"/>
      <c r="AT461" s="57"/>
    </row>
    <row r="462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8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57"/>
      <c r="AF462" s="57"/>
      <c r="AG462" s="57"/>
      <c r="AH462" s="57"/>
      <c r="AI462" s="57"/>
      <c r="AJ462" s="57"/>
      <c r="AK462" s="57"/>
      <c r="AL462" s="57"/>
      <c r="AM462" s="57"/>
      <c r="AN462" s="57"/>
      <c r="AO462" s="57"/>
      <c r="AP462" s="57"/>
      <c r="AQ462" s="57"/>
      <c r="AR462" s="57"/>
      <c r="AS462" s="57"/>
      <c r="AT462" s="57"/>
    </row>
    <row r="463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8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57"/>
      <c r="AE463" s="57"/>
      <c r="AF463" s="57"/>
      <c r="AG463" s="57"/>
      <c r="AH463" s="57"/>
      <c r="AI463" s="57"/>
      <c r="AJ463" s="57"/>
      <c r="AK463" s="57"/>
      <c r="AL463" s="57"/>
      <c r="AM463" s="57"/>
      <c r="AN463" s="57"/>
      <c r="AO463" s="57"/>
      <c r="AP463" s="57"/>
      <c r="AQ463" s="57"/>
      <c r="AR463" s="57"/>
      <c r="AS463" s="57"/>
      <c r="AT463" s="57"/>
    </row>
    <row r="464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8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57"/>
      <c r="AE464" s="57"/>
      <c r="AF464" s="57"/>
      <c r="AG464" s="57"/>
      <c r="AH464" s="57"/>
      <c r="AI464" s="57"/>
      <c r="AJ464" s="57"/>
      <c r="AK464" s="57"/>
      <c r="AL464" s="57"/>
      <c r="AM464" s="57"/>
      <c r="AN464" s="57"/>
      <c r="AO464" s="57"/>
      <c r="AP464" s="57"/>
      <c r="AQ464" s="57"/>
      <c r="AR464" s="57"/>
      <c r="AS464" s="57"/>
      <c r="AT464" s="57"/>
    </row>
    <row r="465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8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57"/>
      <c r="AE465" s="57"/>
      <c r="AF465" s="57"/>
      <c r="AG465" s="57"/>
      <c r="AH465" s="57"/>
      <c r="AI465" s="57"/>
      <c r="AJ465" s="57"/>
      <c r="AK465" s="57"/>
      <c r="AL465" s="57"/>
      <c r="AM465" s="57"/>
      <c r="AN465" s="57"/>
      <c r="AO465" s="57"/>
      <c r="AP465" s="57"/>
      <c r="AQ465" s="57"/>
      <c r="AR465" s="57"/>
      <c r="AS465" s="57"/>
      <c r="AT465" s="57"/>
    </row>
    <row r="466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8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57"/>
      <c r="AE466" s="57"/>
      <c r="AF466" s="57"/>
      <c r="AG466" s="57"/>
      <c r="AH466" s="57"/>
      <c r="AI466" s="57"/>
      <c r="AJ466" s="57"/>
      <c r="AK466" s="57"/>
      <c r="AL466" s="57"/>
      <c r="AM466" s="57"/>
      <c r="AN466" s="57"/>
      <c r="AO466" s="57"/>
      <c r="AP466" s="57"/>
      <c r="AQ466" s="57"/>
      <c r="AR466" s="57"/>
      <c r="AS466" s="57"/>
      <c r="AT466" s="57"/>
    </row>
    <row r="467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8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57"/>
      <c r="AE467" s="57"/>
      <c r="AF467" s="57"/>
      <c r="AG467" s="57"/>
      <c r="AH467" s="57"/>
      <c r="AI467" s="57"/>
      <c r="AJ467" s="57"/>
      <c r="AK467" s="57"/>
      <c r="AL467" s="57"/>
      <c r="AM467" s="57"/>
      <c r="AN467" s="57"/>
      <c r="AO467" s="57"/>
      <c r="AP467" s="57"/>
      <c r="AQ467" s="57"/>
      <c r="AR467" s="57"/>
      <c r="AS467" s="57"/>
      <c r="AT467" s="57"/>
    </row>
    <row r="468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8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  <c r="AB468" s="57"/>
      <c r="AC468" s="57"/>
      <c r="AD468" s="57"/>
      <c r="AE468" s="57"/>
      <c r="AF468" s="57"/>
      <c r="AG468" s="57"/>
      <c r="AH468" s="57"/>
      <c r="AI468" s="57"/>
      <c r="AJ468" s="57"/>
      <c r="AK468" s="57"/>
      <c r="AL468" s="57"/>
      <c r="AM468" s="57"/>
      <c r="AN468" s="57"/>
      <c r="AO468" s="57"/>
      <c r="AP468" s="57"/>
      <c r="AQ468" s="57"/>
      <c r="AR468" s="57"/>
      <c r="AS468" s="57"/>
      <c r="AT468" s="57"/>
    </row>
    <row r="469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8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57"/>
      <c r="AF469" s="57"/>
      <c r="AG469" s="57"/>
      <c r="AH469" s="57"/>
      <c r="AI469" s="57"/>
      <c r="AJ469" s="57"/>
      <c r="AK469" s="57"/>
      <c r="AL469" s="57"/>
      <c r="AM469" s="57"/>
      <c r="AN469" s="57"/>
      <c r="AO469" s="57"/>
      <c r="AP469" s="57"/>
      <c r="AQ469" s="57"/>
      <c r="AR469" s="57"/>
      <c r="AS469" s="57"/>
      <c r="AT469" s="57"/>
    </row>
    <row r="470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8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  <c r="AB470" s="57"/>
      <c r="AC470" s="57"/>
      <c r="AD470" s="57"/>
      <c r="AE470" s="57"/>
      <c r="AF470" s="57"/>
      <c r="AG470" s="57"/>
      <c r="AH470" s="57"/>
      <c r="AI470" s="57"/>
      <c r="AJ470" s="57"/>
      <c r="AK470" s="57"/>
      <c r="AL470" s="57"/>
      <c r="AM470" s="57"/>
      <c r="AN470" s="57"/>
      <c r="AO470" s="57"/>
      <c r="AP470" s="57"/>
      <c r="AQ470" s="57"/>
      <c r="AR470" s="57"/>
      <c r="AS470" s="57"/>
      <c r="AT470" s="57"/>
    </row>
    <row r="471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8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  <c r="AC471" s="57"/>
      <c r="AD471" s="57"/>
      <c r="AE471" s="57"/>
      <c r="AF471" s="57"/>
      <c r="AG471" s="57"/>
      <c r="AH471" s="57"/>
      <c r="AI471" s="57"/>
      <c r="AJ471" s="57"/>
      <c r="AK471" s="57"/>
      <c r="AL471" s="57"/>
      <c r="AM471" s="57"/>
      <c r="AN471" s="57"/>
      <c r="AO471" s="57"/>
      <c r="AP471" s="57"/>
      <c r="AQ471" s="57"/>
      <c r="AR471" s="57"/>
      <c r="AS471" s="57"/>
      <c r="AT471" s="57"/>
    </row>
    <row r="472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8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  <c r="AE472" s="57"/>
      <c r="AF472" s="57"/>
      <c r="AG472" s="57"/>
      <c r="AH472" s="57"/>
      <c r="AI472" s="57"/>
      <c r="AJ472" s="57"/>
      <c r="AK472" s="57"/>
      <c r="AL472" s="57"/>
      <c r="AM472" s="57"/>
      <c r="AN472" s="57"/>
      <c r="AO472" s="57"/>
      <c r="AP472" s="57"/>
      <c r="AQ472" s="57"/>
      <c r="AR472" s="57"/>
      <c r="AS472" s="57"/>
      <c r="AT472" s="57"/>
    </row>
    <row r="473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8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  <c r="AC473" s="57"/>
      <c r="AD473" s="57"/>
      <c r="AE473" s="57"/>
      <c r="AF473" s="57"/>
      <c r="AG473" s="57"/>
      <c r="AH473" s="57"/>
      <c r="AI473" s="57"/>
      <c r="AJ473" s="57"/>
      <c r="AK473" s="57"/>
      <c r="AL473" s="57"/>
      <c r="AM473" s="57"/>
      <c r="AN473" s="57"/>
      <c r="AO473" s="57"/>
      <c r="AP473" s="57"/>
      <c r="AQ473" s="57"/>
      <c r="AR473" s="57"/>
      <c r="AS473" s="57"/>
      <c r="AT473" s="57"/>
    </row>
    <row r="474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8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  <c r="AE474" s="57"/>
      <c r="AF474" s="57"/>
      <c r="AG474" s="57"/>
      <c r="AH474" s="57"/>
      <c r="AI474" s="57"/>
      <c r="AJ474" s="57"/>
      <c r="AK474" s="57"/>
      <c r="AL474" s="57"/>
      <c r="AM474" s="57"/>
      <c r="AN474" s="57"/>
      <c r="AO474" s="57"/>
      <c r="AP474" s="57"/>
      <c r="AQ474" s="57"/>
      <c r="AR474" s="57"/>
      <c r="AS474" s="57"/>
      <c r="AT474" s="57"/>
    </row>
    <row r="475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8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57"/>
      <c r="AF475" s="57"/>
      <c r="AG475" s="57"/>
      <c r="AH475" s="57"/>
      <c r="AI475" s="57"/>
      <c r="AJ475" s="57"/>
      <c r="AK475" s="57"/>
      <c r="AL475" s="57"/>
      <c r="AM475" s="57"/>
      <c r="AN475" s="57"/>
      <c r="AO475" s="57"/>
      <c r="AP475" s="57"/>
      <c r="AQ475" s="57"/>
      <c r="AR475" s="57"/>
      <c r="AS475" s="57"/>
      <c r="AT475" s="57"/>
    </row>
    <row r="476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8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  <c r="AE476" s="57"/>
      <c r="AF476" s="57"/>
      <c r="AG476" s="57"/>
      <c r="AH476" s="57"/>
      <c r="AI476" s="57"/>
      <c r="AJ476" s="57"/>
      <c r="AK476" s="57"/>
      <c r="AL476" s="57"/>
      <c r="AM476" s="57"/>
      <c r="AN476" s="57"/>
      <c r="AO476" s="57"/>
      <c r="AP476" s="57"/>
      <c r="AQ476" s="57"/>
      <c r="AR476" s="57"/>
      <c r="AS476" s="57"/>
      <c r="AT476" s="57"/>
    </row>
    <row r="477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8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  <c r="AE477" s="57"/>
      <c r="AF477" s="57"/>
      <c r="AG477" s="57"/>
      <c r="AH477" s="57"/>
      <c r="AI477" s="57"/>
      <c r="AJ477" s="57"/>
      <c r="AK477" s="57"/>
      <c r="AL477" s="57"/>
      <c r="AM477" s="57"/>
      <c r="AN477" s="57"/>
      <c r="AO477" s="57"/>
      <c r="AP477" s="57"/>
      <c r="AQ477" s="57"/>
      <c r="AR477" s="57"/>
      <c r="AS477" s="57"/>
      <c r="AT477" s="57"/>
    </row>
    <row r="478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8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  <c r="AE478" s="57"/>
      <c r="AF478" s="57"/>
      <c r="AG478" s="57"/>
      <c r="AH478" s="57"/>
      <c r="AI478" s="57"/>
      <c r="AJ478" s="57"/>
      <c r="AK478" s="57"/>
      <c r="AL478" s="57"/>
      <c r="AM478" s="57"/>
      <c r="AN478" s="57"/>
      <c r="AO478" s="57"/>
      <c r="AP478" s="57"/>
      <c r="AQ478" s="57"/>
      <c r="AR478" s="57"/>
      <c r="AS478" s="57"/>
      <c r="AT478" s="57"/>
    </row>
    <row r="479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8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57"/>
      <c r="AE479" s="57"/>
      <c r="AF479" s="57"/>
      <c r="AG479" s="57"/>
      <c r="AH479" s="57"/>
      <c r="AI479" s="57"/>
      <c r="AJ479" s="57"/>
      <c r="AK479" s="57"/>
      <c r="AL479" s="57"/>
      <c r="AM479" s="57"/>
      <c r="AN479" s="57"/>
      <c r="AO479" s="57"/>
      <c r="AP479" s="57"/>
      <c r="AQ479" s="57"/>
      <c r="AR479" s="57"/>
      <c r="AS479" s="57"/>
      <c r="AT479" s="57"/>
    </row>
    <row r="480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8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57"/>
      <c r="AE480" s="57"/>
      <c r="AF480" s="57"/>
      <c r="AG480" s="57"/>
      <c r="AH480" s="57"/>
      <c r="AI480" s="57"/>
      <c r="AJ480" s="57"/>
      <c r="AK480" s="57"/>
      <c r="AL480" s="57"/>
      <c r="AM480" s="57"/>
      <c r="AN480" s="57"/>
      <c r="AO480" s="57"/>
      <c r="AP480" s="57"/>
      <c r="AQ480" s="57"/>
      <c r="AR480" s="57"/>
      <c r="AS480" s="57"/>
      <c r="AT480" s="57"/>
    </row>
    <row r="481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8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57"/>
      <c r="AE481" s="57"/>
      <c r="AF481" s="57"/>
      <c r="AG481" s="57"/>
      <c r="AH481" s="57"/>
      <c r="AI481" s="57"/>
      <c r="AJ481" s="57"/>
      <c r="AK481" s="57"/>
      <c r="AL481" s="57"/>
      <c r="AM481" s="57"/>
      <c r="AN481" s="57"/>
      <c r="AO481" s="57"/>
      <c r="AP481" s="57"/>
      <c r="AQ481" s="57"/>
      <c r="AR481" s="57"/>
      <c r="AS481" s="57"/>
      <c r="AT481" s="57"/>
    </row>
    <row r="482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8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57"/>
      <c r="AE482" s="57"/>
      <c r="AF482" s="57"/>
      <c r="AG482" s="57"/>
      <c r="AH482" s="57"/>
      <c r="AI482" s="57"/>
      <c r="AJ482" s="57"/>
      <c r="AK482" s="57"/>
      <c r="AL482" s="57"/>
      <c r="AM482" s="57"/>
      <c r="AN482" s="57"/>
      <c r="AO482" s="57"/>
      <c r="AP482" s="57"/>
      <c r="AQ482" s="57"/>
      <c r="AR482" s="57"/>
      <c r="AS482" s="57"/>
      <c r="AT482" s="57"/>
    </row>
    <row r="483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8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  <c r="AB483" s="57"/>
      <c r="AC483" s="57"/>
      <c r="AD483" s="57"/>
      <c r="AE483" s="57"/>
      <c r="AF483" s="57"/>
      <c r="AG483" s="57"/>
      <c r="AH483" s="57"/>
      <c r="AI483" s="57"/>
      <c r="AJ483" s="57"/>
      <c r="AK483" s="57"/>
      <c r="AL483" s="57"/>
      <c r="AM483" s="57"/>
      <c r="AN483" s="57"/>
      <c r="AO483" s="57"/>
      <c r="AP483" s="57"/>
      <c r="AQ483" s="57"/>
      <c r="AR483" s="57"/>
      <c r="AS483" s="57"/>
      <c r="AT483" s="57"/>
    </row>
    <row r="484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8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  <c r="AB484" s="57"/>
      <c r="AC484" s="57"/>
      <c r="AD484" s="57"/>
      <c r="AE484" s="57"/>
      <c r="AF484" s="57"/>
      <c r="AG484" s="57"/>
      <c r="AH484" s="57"/>
      <c r="AI484" s="57"/>
      <c r="AJ484" s="57"/>
      <c r="AK484" s="57"/>
      <c r="AL484" s="57"/>
      <c r="AM484" s="57"/>
      <c r="AN484" s="57"/>
      <c r="AO484" s="57"/>
      <c r="AP484" s="57"/>
      <c r="AQ484" s="57"/>
      <c r="AR484" s="57"/>
      <c r="AS484" s="57"/>
      <c r="AT484" s="57"/>
    </row>
    <row r="485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8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  <c r="AE485" s="57"/>
      <c r="AF485" s="57"/>
      <c r="AG485" s="57"/>
      <c r="AH485" s="57"/>
      <c r="AI485" s="57"/>
      <c r="AJ485" s="57"/>
      <c r="AK485" s="57"/>
      <c r="AL485" s="57"/>
      <c r="AM485" s="57"/>
      <c r="AN485" s="57"/>
      <c r="AO485" s="57"/>
      <c r="AP485" s="57"/>
      <c r="AQ485" s="57"/>
      <c r="AR485" s="57"/>
      <c r="AS485" s="57"/>
      <c r="AT485" s="57"/>
    </row>
    <row r="486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8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57"/>
      <c r="AE486" s="57"/>
      <c r="AF486" s="57"/>
      <c r="AG486" s="57"/>
      <c r="AH486" s="57"/>
      <c r="AI486" s="57"/>
      <c r="AJ486" s="57"/>
      <c r="AK486" s="57"/>
      <c r="AL486" s="57"/>
      <c r="AM486" s="57"/>
      <c r="AN486" s="57"/>
      <c r="AO486" s="57"/>
      <c r="AP486" s="57"/>
      <c r="AQ486" s="57"/>
      <c r="AR486" s="57"/>
      <c r="AS486" s="57"/>
      <c r="AT486" s="57"/>
    </row>
    <row r="487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8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  <c r="AB487" s="57"/>
      <c r="AC487" s="57"/>
      <c r="AD487" s="57"/>
      <c r="AE487" s="57"/>
      <c r="AF487" s="57"/>
      <c r="AG487" s="57"/>
      <c r="AH487" s="57"/>
      <c r="AI487" s="57"/>
      <c r="AJ487" s="57"/>
      <c r="AK487" s="57"/>
      <c r="AL487" s="57"/>
      <c r="AM487" s="57"/>
      <c r="AN487" s="57"/>
      <c r="AO487" s="57"/>
      <c r="AP487" s="57"/>
      <c r="AQ487" s="57"/>
      <c r="AR487" s="57"/>
      <c r="AS487" s="57"/>
      <c r="AT487" s="57"/>
    </row>
    <row r="488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8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57"/>
      <c r="AE488" s="57"/>
      <c r="AF488" s="57"/>
      <c r="AG488" s="57"/>
      <c r="AH488" s="57"/>
      <c r="AI488" s="57"/>
      <c r="AJ488" s="57"/>
      <c r="AK488" s="57"/>
      <c r="AL488" s="57"/>
      <c r="AM488" s="57"/>
      <c r="AN488" s="57"/>
      <c r="AO488" s="57"/>
      <c r="AP488" s="57"/>
      <c r="AQ488" s="57"/>
      <c r="AR488" s="57"/>
      <c r="AS488" s="57"/>
      <c r="AT488" s="57"/>
    </row>
    <row r="489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8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57"/>
      <c r="AE489" s="57"/>
      <c r="AF489" s="57"/>
      <c r="AG489" s="57"/>
      <c r="AH489" s="57"/>
      <c r="AI489" s="57"/>
      <c r="AJ489" s="57"/>
      <c r="AK489" s="57"/>
      <c r="AL489" s="57"/>
      <c r="AM489" s="57"/>
      <c r="AN489" s="57"/>
      <c r="AO489" s="57"/>
      <c r="AP489" s="57"/>
      <c r="AQ489" s="57"/>
      <c r="AR489" s="57"/>
      <c r="AS489" s="57"/>
      <c r="AT489" s="57"/>
    </row>
    <row r="490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8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57"/>
      <c r="AF490" s="57"/>
      <c r="AG490" s="57"/>
      <c r="AH490" s="57"/>
      <c r="AI490" s="57"/>
      <c r="AJ490" s="57"/>
      <c r="AK490" s="57"/>
      <c r="AL490" s="57"/>
      <c r="AM490" s="57"/>
      <c r="AN490" s="57"/>
      <c r="AO490" s="57"/>
      <c r="AP490" s="57"/>
      <c r="AQ490" s="57"/>
      <c r="AR490" s="57"/>
      <c r="AS490" s="57"/>
      <c r="AT490" s="57"/>
    </row>
    <row r="491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8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  <c r="AE491" s="57"/>
      <c r="AF491" s="57"/>
      <c r="AG491" s="57"/>
      <c r="AH491" s="57"/>
      <c r="AI491" s="57"/>
      <c r="AJ491" s="57"/>
      <c r="AK491" s="57"/>
      <c r="AL491" s="57"/>
      <c r="AM491" s="57"/>
      <c r="AN491" s="57"/>
      <c r="AO491" s="57"/>
      <c r="AP491" s="57"/>
      <c r="AQ491" s="57"/>
      <c r="AR491" s="57"/>
      <c r="AS491" s="57"/>
      <c r="AT491" s="57"/>
    </row>
    <row r="492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8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  <c r="AE492" s="57"/>
      <c r="AF492" s="57"/>
      <c r="AG492" s="57"/>
      <c r="AH492" s="57"/>
      <c r="AI492" s="57"/>
      <c r="AJ492" s="57"/>
      <c r="AK492" s="57"/>
      <c r="AL492" s="57"/>
      <c r="AM492" s="57"/>
      <c r="AN492" s="57"/>
      <c r="AO492" s="57"/>
      <c r="AP492" s="57"/>
      <c r="AQ492" s="57"/>
      <c r="AR492" s="57"/>
      <c r="AS492" s="57"/>
      <c r="AT492" s="57"/>
    </row>
    <row r="493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8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57"/>
      <c r="AE493" s="57"/>
      <c r="AF493" s="57"/>
      <c r="AG493" s="57"/>
      <c r="AH493" s="57"/>
      <c r="AI493" s="57"/>
      <c r="AJ493" s="57"/>
      <c r="AK493" s="57"/>
      <c r="AL493" s="57"/>
      <c r="AM493" s="57"/>
      <c r="AN493" s="57"/>
      <c r="AO493" s="57"/>
      <c r="AP493" s="57"/>
      <c r="AQ493" s="57"/>
      <c r="AR493" s="57"/>
      <c r="AS493" s="57"/>
      <c r="AT493" s="57"/>
    </row>
    <row r="494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8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  <c r="AR494" s="57"/>
      <c r="AS494" s="57"/>
      <c r="AT494" s="57"/>
    </row>
    <row r="495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8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  <c r="AB495" s="57"/>
      <c r="AC495" s="57"/>
      <c r="AD495" s="57"/>
      <c r="AE495" s="57"/>
      <c r="AF495" s="57"/>
      <c r="AG495" s="57"/>
      <c r="AH495" s="57"/>
      <c r="AI495" s="57"/>
      <c r="AJ495" s="57"/>
      <c r="AK495" s="57"/>
      <c r="AL495" s="57"/>
      <c r="AM495" s="57"/>
      <c r="AN495" s="57"/>
      <c r="AO495" s="57"/>
      <c r="AP495" s="57"/>
      <c r="AQ495" s="57"/>
      <c r="AR495" s="57"/>
      <c r="AS495" s="57"/>
      <c r="AT495" s="57"/>
    </row>
    <row r="496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8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57"/>
      <c r="AE496" s="57"/>
      <c r="AF496" s="57"/>
      <c r="AG496" s="57"/>
      <c r="AH496" s="57"/>
      <c r="AI496" s="57"/>
      <c r="AJ496" s="57"/>
      <c r="AK496" s="57"/>
      <c r="AL496" s="57"/>
      <c r="AM496" s="57"/>
      <c r="AN496" s="57"/>
      <c r="AO496" s="57"/>
      <c r="AP496" s="57"/>
      <c r="AQ496" s="57"/>
      <c r="AR496" s="57"/>
      <c r="AS496" s="57"/>
      <c r="AT496" s="57"/>
    </row>
    <row r="497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8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57"/>
      <c r="AE497" s="57"/>
      <c r="AF497" s="57"/>
      <c r="AG497" s="57"/>
      <c r="AH497" s="57"/>
      <c r="AI497" s="57"/>
      <c r="AJ497" s="57"/>
      <c r="AK497" s="57"/>
      <c r="AL497" s="57"/>
      <c r="AM497" s="57"/>
      <c r="AN497" s="57"/>
      <c r="AO497" s="57"/>
      <c r="AP497" s="57"/>
      <c r="AQ497" s="57"/>
      <c r="AR497" s="57"/>
      <c r="AS497" s="57"/>
      <c r="AT497" s="57"/>
    </row>
    <row r="498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8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  <c r="AC498" s="57"/>
      <c r="AD498" s="57"/>
      <c r="AE498" s="57"/>
      <c r="AF498" s="57"/>
      <c r="AG498" s="57"/>
      <c r="AH498" s="57"/>
      <c r="AI498" s="57"/>
      <c r="AJ498" s="57"/>
      <c r="AK498" s="57"/>
      <c r="AL498" s="57"/>
      <c r="AM498" s="57"/>
      <c r="AN498" s="57"/>
      <c r="AO498" s="57"/>
      <c r="AP498" s="57"/>
      <c r="AQ498" s="57"/>
      <c r="AR498" s="57"/>
      <c r="AS498" s="57"/>
      <c r="AT498" s="57"/>
    </row>
    <row r="499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8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  <c r="AB499" s="57"/>
      <c r="AC499" s="57"/>
      <c r="AD499" s="57"/>
      <c r="AE499" s="57"/>
      <c r="AF499" s="57"/>
      <c r="AG499" s="57"/>
      <c r="AH499" s="57"/>
      <c r="AI499" s="57"/>
      <c r="AJ499" s="57"/>
      <c r="AK499" s="57"/>
      <c r="AL499" s="57"/>
      <c r="AM499" s="57"/>
      <c r="AN499" s="57"/>
      <c r="AO499" s="57"/>
      <c r="AP499" s="57"/>
      <c r="AQ499" s="57"/>
      <c r="AR499" s="57"/>
      <c r="AS499" s="57"/>
      <c r="AT499" s="57"/>
    </row>
    <row r="500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8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  <c r="AB500" s="57"/>
      <c r="AC500" s="57"/>
      <c r="AD500" s="57"/>
      <c r="AE500" s="57"/>
      <c r="AF500" s="57"/>
      <c r="AG500" s="57"/>
      <c r="AH500" s="57"/>
      <c r="AI500" s="57"/>
      <c r="AJ500" s="57"/>
      <c r="AK500" s="57"/>
      <c r="AL500" s="57"/>
      <c r="AM500" s="57"/>
      <c r="AN500" s="57"/>
      <c r="AO500" s="57"/>
      <c r="AP500" s="57"/>
      <c r="AQ500" s="57"/>
      <c r="AR500" s="57"/>
      <c r="AS500" s="57"/>
      <c r="AT500" s="57"/>
    </row>
    <row r="501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8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  <c r="AB501" s="57"/>
      <c r="AC501" s="57"/>
      <c r="AD501" s="57"/>
      <c r="AE501" s="57"/>
      <c r="AF501" s="57"/>
      <c r="AG501" s="57"/>
      <c r="AH501" s="57"/>
      <c r="AI501" s="57"/>
      <c r="AJ501" s="57"/>
      <c r="AK501" s="57"/>
      <c r="AL501" s="57"/>
      <c r="AM501" s="57"/>
      <c r="AN501" s="57"/>
      <c r="AO501" s="57"/>
      <c r="AP501" s="57"/>
      <c r="AQ501" s="57"/>
      <c r="AR501" s="57"/>
      <c r="AS501" s="57"/>
      <c r="AT501" s="57"/>
    </row>
    <row r="502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8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  <c r="AB502" s="57"/>
      <c r="AC502" s="57"/>
      <c r="AD502" s="57"/>
      <c r="AE502" s="57"/>
      <c r="AF502" s="57"/>
      <c r="AG502" s="57"/>
      <c r="AH502" s="57"/>
      <c r="AI502" s="57"/>
      <c r="AJ502" s="57"/>
      <c r="AK502" s="57"/>
      <c r="AL502" s="57"/>
      <c r="AM502" s="57"/>
      <c r="AN502" s="57"/>
      <c r="AO502" s="57"/>
      <c r="AP502" s="57"/>
      <c r="AQ502" s="57"/>
      <c r="AR502" s="57"/>
      <c r="AS502" s="57"/>
      <c r="AT502" s="57"/>
    </row>
    <row r="503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8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  <c r="AA503" s="57"/>
      <c r="AB503" s="57"/>
      <c r="AC503" s="57"/>
      <c r="AD503" s="57"/>
      <c r="AE503" s="57"/>
      <c r="AF503" s="57"/>
      <c r="AG503" s="57"/>
      <c r="AH503" s="57"/>
      <c r="AI503" s="57"/>
      <c r="AJ503" s="57"/>
      <c r="AK503" s="57"/>
      <c r="AL503" s="57"/>
      <c r="AM503" s="57"/>
      <c r="AN503" s="57"/>
      <c r="AO503" s="57"/>
      <c r="AP503" s="57"/>
      <c r="AQ503" s="57"/>
      <c r="AR503" s="57"/>
      <c r="AS503" s="57"/>
      <c r="AT503" s="57"/>
    </row>
    <row r="504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8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  <c r="AA504" s="57"/>
      <c r="AB504" s="57"/>
      <c r="AC504" s="57"/>
      <c r="AD504" s="57"/>
      <c r="AE504" s="57"/>
      <c r="AF504" s="57"/>
      <c r="AG504" s="57"/>
      <c r="AH504" s="57"/>
      <c r="AI504" s="57"/>
      <c r="AJ504" s="57"/>
      <c r="AK504" s="57"/>
      <c r="AL504" s="57"/>
      <c r="AM504" s="57"/>
      <c r="AN504" s="57"/>
      <c r="AO504" s="57"/>
      <c r="AP504" s="57"/>
      <c r="AQ504" s="57"/>
      <c r="AR504" s="57"/>
      <c r="AS504" s="57"/>
      <c r="AT504" s="57"/>
    </row>
    <row r="505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8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  <c r="AA505" s="57"/>
      <c r="AB505" s="57"/>
      <c r="AC505" s="57"/>
      <c r="AD505" s="57"/>
      <c r="AE505" s="57"/>
      <c r="AF505" s="57"/>
      <c r="AG505" s="57"/>
      <c r="AH505" s="57"/>
      <c r="AI505" s="57"/>
      <c r="AJ505" s="57"/>
      <c r="AK505" s="57"/>
      <c r="AL505" s="57"/>
      <c r="AM505" s="57"/>
      <c r="AN505" s="57"/>
      <c r="AO505" s="57"/>
      <c r="AP505" s="57"/>
      <c r="AQ505" s="57"/>
      <c r="AR505" s="57"/>
      <c r="AS505" s="57"/>
      <c r="AT505" s="57"/>
    </row>
    <row r="506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8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  <c r="AB506" s="57"/>
      <c r="AC506" s="57"/>
      <c r="AD506" s="57"/>
      <c r="AE506" s="57"/>
      <c r="AF506" s="57"/>
      <c r="AG506" s="57"/>
      <c r="AH506" s="57"/>
      <c r="AI506" s="57"/>
      <c r="AJ506" s="57"/>
      <c r="AK506" s="57"/>
      <c r="AL506" s="57"/>
      <c r="AM506" s="57"/>
      <c r="AN506" s="57"/>
      <c r="AO506" s="57"/>
      <c r="AP506" s="57"/>
      <c r="AQ506" s="57"/>
      <c r="AR506" s="57"/>
      <c r="AS506" s="57"/>
      <c r="AT506" s="57"/>
    </row>
    <row r="507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8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  <c r="AB507" s="57"/>
      <c r="AC507" s="57"/>
      <c r="AD507" s="57"/>
      <c r="AE507" s="57"/>
      <c r="AF507" s="57"/>
      <c r="AG507" s="57"/>
      <c r="AH507" s="57"/>
      <c r="AI507" s="57"/>
      <c r="AJ507" s="57"/>
      <c r="AK507" s="57"/>
      <c r="AL507" s="57"/>
      <c r="AM507" s="57"/>
      <c r="AN507" s="57"/>
      <c r="AO507" s="57"/>
      <c r="AP507" s="57"/>
      <c r="AQ507" s="57"/>
      <c r="AR507" s="57"/>
      <c r="AS507" s="57"/>
      <c r="AT507" s="57"/>
    </row>
    <row r="508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8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57"/>
      <c r="AB508" s="57"/>
      <c r="AC508" s="57"/>
      <c r="AD508" s="57"/>
      <c r="AE508" s="57"/>
      <c r="AF508" s="57"/>
      <c r="AG508" s="57"/>
      <c r="AH508" s="57"/>
      <c r="AI508" s="57"/>
      <c r="AJ508" s="57"/>
      <c r="AK508" s="57"/>
      <c r="AL508" s="57"/>
      <c r="AM508" s="57"/>
      <c r="AN508" s="57"/>
      <c r="AO508" s="57"/>
      <c r="AP508" s="57"/>
      <c r="AQ508" s="57"/>
      <c r="AR508" s="57"/>
      <c r="AS508" s="57"/>
      <c r="AT508" s="57"/>
    </row>
    <row r="509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8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  <c r="AB509" s="57"/>
      <c r="AC509" s="57"/>
      <c r="AD509" s="57"/>
      <c r="AE509" s="57"/>
      <c r="AF509" s="57"/>
      <c r="AG509" s="57"/>
      <c r="AH509" s="57"/>
      <c r="AI509" s="57"/>
      <c r="AJ509" s="57"/>
      <c r="AK509" s="57"/>
      <c r="AL509" s="57"/>
      <c r="AM509" s="57"/>
      <c r="AN509" s="57"/>
      <c r="AO509" s="57"/>
      <c r="AP509" s="57"/>
      <c r="AQ509" s="57"/>
      <c r="AR509" s="57"/>
      <c r="AS509" s="57"/>
      <c r="AT509" s="57"/>
    </row>
    <row r="510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8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  <c r="AB510" s="57"/>
      <c r="AC510" s="57"/>
      <c r="AD510" s="57"/>
      <c r="AE510" s="57"/>
      <c r="AF510" s="57"/>
      <c r="AG510" s="57"/>
      <c r="AH510" s="57"/>
      <c r="AI510" s="57"/>
      <c r="AJ510" s="57"/>
      <c r="AK510" s="57"/>
      <c r="AL510" s="57"/>
      <c r="AM510" s="57"/>
      <c r="AN510" s="57"/>
      <c r="AO510" s="57"/>
      <c r="AP510" s="57"/>
      <c r="AQ510" s="57"/>
      <c r="AR510" s="57"/>
      <c r="AS510" s="57"/>
      <c r="AT510" s="57"/>
    </row>
    <row r="511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8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  <c r="AB511" s="57"/>
      <c r="AC511" s="57"/>
      <c r="AD511" s="57"/>
      <c r="AE511" s="57"/>
      <c r="AF511" s="57"/>
      <c r="AG511" s="57"/>
      <c r="AH511" s="57"/>
      <c r="AI511" s="57"/>
      <c r="AJ511" s="57"/>
      <c r="AK511" s="57"/>
      <c r="AL511" s="57"/>
      <c r="AM511" s="57"/>
      <c r="AN511" s="57"/>
      <c r="AO511" s="57"/>
      <c r="AP511" s="57"/>
      <c r="AQ511" s="57"/>
      <c r="AR511" s="57"/>
      <c r="AS511" s="57"/>
      <c r="AT511" s="57"/>
    </row>
    <row r="512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8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  <c r="AB512" s="57"/>
      <c r="AC512" s="57"/>
      <c r="AD512" s="57"/>
      <c r="AE512" s="57"/>
      <c r="AF512" s="57"/>
      <c r="AG512" s="57"/>
      <c r="AH512" s="57"/>
      <c r="AI512" s="57"/>
      <c r="AJ512" s="57"/>
      <c r="AK512" s="57"/>
      <c r="AL512" s="57"/>
      <c r="AM512" s="57"/>
      <c r="AN512" s="57"/>
      <c r="AO512" s="57"/>
      <c r="AP512" s="57"/>
      <c r="AQ512" s="57"/>
      <c r="AR512" s="57"/>
      <c r="AS512" s="57"/>
      <c r="AT512" s="57"/>
    </row>
    <row r="513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8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  <c r="AB513" s="57"/>
      <c r="AC513" s="57"/>
      <c r="AD513" s="57"/>
      <c r="AE513" s="57"/>
      <c r="AF513" s="57"/>
      <c r="AG513" s="57"/>
      <c r="AH513" s="57"/>
      <c r="AI513" s="57"/>
      <c r="AJ513" s="57"/>
      <c r="AK513" s="57"/>
      <c r="AL513" s="57"/>
      <c r="AM513" s="57"/>
      <c r="AN513" s="57"/>
      <c r="AO513" s="57"/>
      <c r="AP513" s="57"/>
      <c r="AQ513" s="57"/>
      <c r="AR513" s="57"/>
      <c r="AS513" s="57"/>
      <c r="AT513" s="57"/>
    </row>
    <row r="514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8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  <c r="AB514" s="57"/>
      <c r="AC514" s="57"/>
      <c r="AD514" s="57"/>
      <c r="AE514" s="57"/>
      <c r="AF514" s="57"/>
      <c r="AG514" s="57"/>
      <c r="AH514" s="57"/>
      <c r="AI514" s="57"/>
      <c r="AJ514" s="57"/>
      <c r="AK514" s="57"/>
      <c r="AL514" s="57"/>
      <c r="AM514" s="57"/>
      <c r="AN514" s="57"/>
      <c r="AO514" s="57"/>
      <c r="AP514" s="57"/>
      <c r="AQ514" s="57"/>
      <c r="AR514" s="57"/>
      <c r="AS514" s="57"/>
      <c r="AT514" s="57"/>
    </row>
    <row r="515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8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57"/>
      <c r="AE515" s="57"/>
      <c r="AF515" s="57"/>
      <c r="AG515" s="57"/>
      <c r="AH515" s="57"/>
      <c r="AI515" s="57"/>
      <c r="AJ515" s="57"/>
      <c r="AK515" s="57"/>
      <c r="AL515" s="57"/>
      <c r="AM515" s="57"/>
      <c r="AN515" s="57"/>
      <c r="AO515" s="57"/>
      <c r="AP515" s="57"/>
      <c r="AQ515" s="57"/>
      <c r="AR515" s="57"/>
      <c r="AS515" s="57"/>
      <c r="AT515" s="57"/>
    </row>
    <row r="516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8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57"/>
      <c r="AF516" s="57"/>
      <c r="AG516" s="57"/>
      <c r="AH516" s="57"/>
      <c r="AI516" s="57"/>
      <c r="AJ516" s="57"/>
      <c r="AK516" s="57"/>
      <c r="AL516" s="57"/>
      <c r="AM516" s="57"/>
      <c r="AN516" s="57"/>
      <c r="AO516" s="57"/>
      <c r="AP516" s="57"/>
      <c r="AQ516" s="57"/>
      <c r="AR516" s="57"/>
      <c r="AS516" s="57"/>
      <c r="AT516" s="57"/>
    </row>
    <row r="517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8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  <c r="AB517" s="57"/>
      <c r="AC517" s="57"/>
      <c r="AD517" s="57"/>
      <c r="AE517" s="57"/>
      <c r="AF517" s="57"/>
      <c r="AG517" s="57"/>
      <c r="AH517" s="57"/>
      <c r="AI517" s="57"/>
      <c r="AJ517" s="57"/>
      <c r="AK517" s="57"/>
      <c r="AL517" s="57"/>
      <c r="AM517" s="57"/>
      <c r="AN517" s="57"/>
      <c r="AO517" s="57"/>
      <c r="AP517" s="57"/>
      <c r="AQ517" s="57"/>
      <c r="AR517" s="57"/>
      <c r="AS517" s="57"/>
      <c r="AT517" s="57"/>
    </row>
    <row r="518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8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57"/>
      <c r="AE518" s="57"/>
      <c r="AF518" s="57"/>
      <c r="AG518" s="57"/>
      <c r="AH518" s="57"/>
      <c r="AI518" s="57"/>
      <c r="AJ518" s="57"/>
      <c r="AK518" s="57"/>
      <c r="AL518" s="57"/>
      <c r="AM518" s="57"/>
      <c r="AN518" s="57"/>
      <c r="AO518" s="57"/>
      <c r="AP518" s="57"/>
      <c r="AQ518" s="57"/>
      <c r="AR518" s="57"/>
      <c r="AS518" s="57"/>
      <c r="AT518" s="57"/>
    </row>
    <row r="519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8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  <c r="AE519" s="57"/>
      <c r="AF519" s="57"/>
      <c r="AG519" s="57"/>
      <c r="AH519" s="57"/>
      <c r="AI519" s="57"/>
      <c r="AJ519" s="57"/>
      <c r="AK519" s="57"/>
      <c r="AL519" s="57"/>
      <c r="AM519" s="57"/>
      <c r="AN519" s="57"/>
      <c r="AO519" s="57"/>
      <c r="AP519" s="57"/>
      <c r="AQ519" s="57"/>
      <c r="AR519" s="57"/>
      <c r="AS519" s="57"/>
      <c r="AT519" s="57"/>
    </row>
    <row r="520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8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  <c r="AE520" s="57"/>
      <c r="AF520" s="57"/>
      <c r="AG520" s="57"/>
      <c r="AH520" s="57"/>
      <c r="AI520" s="57"/>
      <c r="AJ520" s="57"/>
      <c r="AK520" s="57"/>
      <c r="AL520" s="57"/>
      <c r="AM520" s="57"/>
      <c r="AN520" s="57"/>
      <c r="AO520" s="57"/>
      <c r="AP520" s="57"/>
      <c r="AQ520" s="57"/>
      <c r="AR520" s="57"/>
      <c r="AS520" s="57"/>
      <c r="AT520" s="57"/>
    </row>
    <row r="521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8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  <c r="AB521" s="57"/>
      <c r="AC521" s="57"/>
      <c r="AD521" s="57"/>
      <c r="AE521" s="57"/>
      <c r="AF521" s="57"/>
      <c r="AG521" s="57"/>
      <c r="AH521" s="57"/>
      <c r="AI521" s="57"/>
      <c r="AJ521" s="57"/>
      <c r="AK521" s="57"/>
      <c r="AL521" s="57"/>
      <c r="AM521" s="57"/>
      <c r="AN521" s="57"/>
      <c r="AO521" s="57"/>
      <c r="AP521" s="57"/>
      <c r="AQ521" s="57"/>
      <c r="AR521" s="57"/>
      <c r="AS521" s="57"/>
      <c r="AT521" s="57"/>
    </row>
    <row r="522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8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  <c r="AB522" s="57"/>
      <c r="AC522" s="57"/>
      <c r="AD522" s="57"/>
      <c r="AE522" s="57"/>
      <c r="AF522" s="57"/>
      <c r="AG522" s="57"/>
      <c r="AH522" s="57"/>
      <c r="AI522" s="57"/>
      <c r="AJ522" s="57"/>
      <c r="AK522" s="57"/>
      <c r="AL522" s="57"/>
      <c r="AM522" s="57"/>
      <c r="AN522" s="57"/>
      <c r="AO522" s="57"/>
      <c r="AP522" s="57"/>
      <c r="AQ522" s="57"/>
      <c r="AR522" s="57"/>
      <c r="AS522" s="57"/>
      <c r="AT522" s="57"/>
    </row>
    <row r="523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8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  <c r="AB523" s="57"/>
      <c r="AC523" s="57"/>
      <c r="AD523" s="57"/>
      <c r="AE523" s="57"/>
      <c r="AF523" s="57"/>
      <c r="AG523" s="57"/>
      <c r="AH523" s="57"/>
      <c r="AI523" s="57"/>
      <c r="AJ523" s="57"/>
      <c r="AK523" s="57"/>
      <c r="AL523" s="57"/>
      <c r="AM523" s="57"/>
      <c r="AN523" s="57"/>
      <c r="AO523" s="57"/>
      <c r="AP523" s="57"/>
      <c r="AQ523" s="57"/>
      <c r="AR523" s="57"/>
      <c r="AS523" s="57"/>
      <c r="AT523" s="57"/>
    </row>
    <row r="524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8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  <c r="AB524" s="57"/>
      <c r="AC524" s="57"/>
      <c r="AD524" s="57"/>
      <c r="AE524" s="57"/>
      <c r="AF524" s="57"/>
      <c r="AG524" s="57"/>
      <c r="AH524" s="57"/>
      <c r="AI524" s="57"/>
      <c r="AJ524" s="57"/>
      <c r="AK524" s="57"/>
      <c r="AL524" s="57"/>
      <c r="AM524" s="57"/>
      <c r="AN524" s="57"/>
      <c r="AO524" s="57"/>
      <c r="AP524" s="57"/>
      <c r="AQ524" s="57"/>
      <c r="AR524" s="57"/>
      <c r="AS524" s="57"/>
      <c r="AT524" s="57"/>
    </row>
    <row r="525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8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57"/>
      <c r="AB525" s="57"/>
      <c r="AC525" s="57"/>
      <c r="AD525" s="57"/>
      <c r="AE525" s="57"/>
      <c r="AF525" s="57"/>
      <c r="AG525" s="57"/>
      <c r="AH525" s="57"/>
      <c r="AI525" s="57"/>
      <c r="AJ525" s="57"/>
      <c r="AK525" s="57"/>
      <c r="AL525" s="57"/>
      <c r="AM525" s="57"/>
      <c r="AN525" s="57"/>
      <c r="AO525" s="57"/>
      <c r="AP525" s="57"/>
      <c r="AQ525" s="57"/>
      <c r="AR525" s="57"/>
      <c r="AS525" s="57"/>
      <c r="AT525" s="57"/>
    </row>
    <row r="526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8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57"/>
      <c r="AE526" s="57"/>
      <c r="AF526" s="57"/>
      <c r="AG526" s="57"/>
      <c r="AH526" s="57"/>
      <c r="AI526" s="57"/>
      <c r="AJ526" s="57"/>
      <c r="AK526" s="57"/>
      <c r="AL526" s="57"/>
      <c r="AM526" s="57"/>
      <c r="AN526" s="57"/>
      <c r="AO526" s="57"/>
      <c r="AP526" s="57"/>
      <c r="AQ526" s="57"/>
      <c r="AR526" s="57"/>
      <c r="AS526" s="57"/>
      <c r="AT526" s="57"/>
    </row>
    <row r="527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8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  <c r="AB527" s="57"/>
      <c r="AC527" s="57"/>
      <c r="AD527" s="57"/>
      <c r="AE527" s="57"/>
      <c r="AF527" s="57"/>
      <c r="AG527" s="57"/>
      <c r="AH527" s="57"/>
      <c r="AI527" s="57"/>
      <c r="AJ527" s="57"/>
      <c r="AK527" s="57"/>
      <c r="AL527" s="57"/>
      <c r="AM527" s="57"/>
      <c r="AN527" s="57"/>
      <c r="AO527" s="57"/>
      <c r="AP527" s="57"/>
      <c r="AQ527" s="57"/>
      <c r="AR527" s="57"/>
      <c r="AS527" s="57"/>
      <c r="AT527" s="57"/>
    </row>
    <row r="528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8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57"/>
      <c r="AE528" s="57"/>
      <c r="AF528" s="57"/>
      <c r="AG528" s="57"/>
      <c r="AH528" s="57"/>
      <c r="AI528" s="57"/>
      <c r="AJ528" s="57"/>
      <c r="AK528" s="57"/>
      <c r="AL528" s="57"/>
      <c r="AM528" s="57"/>
      <c r="AN528" s="57"/>
      <c r="AO528" s="57"/>
      <c r="AP528" s="57"/>
      <c r="AQ528" s="57"/>
      <c r="AR528" s="57"/>
      <c r="AS528" s="57"/>
      <c r="AT528" s="57"/>
    </row>
    <row r="529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8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  <c r="AB529" s="57"/>
      <c r="AC529" s="57"/>
      <c r="AD529" s="57"/>
      <c r="AE529" s="57"/>
      <c r="AF529" s="57"/>
      <c r="AG529" s="57"/>
      <c r="AH529" s="57"/>
      <c r="AI529" s="57"/>
      <c r="AJ529" s="57"/>
      <c r="AK529" s="57"/>
      <c r="AL529" s="57"/>
      <c r="AM529" s="57"/>
      <c r="AN529" s="57"/>
      <c r="AO529" s="57"/>
      <c r="AP529" s="57"/>
      <c r="AQ529" s="57"/>
      <c r="AR529" s="57"/>
      <c r="AS529" s="57"/>
      <c r="AT529" s="57"/>
    </row>
    <row r="530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8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  <c r="AB530" s="57"/>
      <c r="AC530" s="57"/>
      <c r="AD530" s="57"/>
      <c r="AE530" s="57"/>
      <c r="AF530" s="57"/>
      <c r="AG530" s="57"/>
      <c r="AH530" s="57"/>
      <c r="AI530" s="57"/>
      <c r="AJ530" s="57"/>
      <c r="AK530" s="57"/>
      <c r="AL530" s="57"/>
      <c r="AM530" s="57"/>
      <c r="AN530" s="57"/>
      <c r="AO530" s="57"/>
      <c r="AP530" s="57"/>
      <c r="AQ530" s="57"/>
      <c r="AR530" s="57"/>
      <c r="AS530" s="57"/>
      <c r="AT530" s="57"/>
    </row>
    <row r="531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8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  <c r="AA531" s="57"/>
      <c r="AB531" s="57"/>
      <c r="AC531" s="57"/>
      <c r="AD531" s="57"/>
      <c r="AE531" s="57"/>
      <c r="AF531" s="57"/>
      <c r="AG531" s="57"/>
      <c r="AH531" s="57"/>
      <c r="AI531" s="57"/>
      <c r="AJ531" s="57"/>
      <c r="AK531" s="57"/>
      <c r="AL531" s="57"/>
      <c r="AM531" s="57"/>
      <c r="AN531" s="57"/>
      <c r="AO531" s="57"/>
      <c r="AP531" s="57"/>
      <c r="AQ531" s="57"/>
      <c r="AR531" s="57"/>
      <c r="AS531" s="57"/>
      <c r="AT531" s="57"/>
    </row>
    <row r="532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8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  <c r="AB532" s="57"/>
      <c r="AC532" s="57"/>
      <c r="AD532" s="57"/>
      <c r="AE532" s="57"/>
      <c r="AF532" s="57"/>
      <c r="AG532" s="57"/>
      <c r="AH532" s="57"/>
      <c r="AI532" s="57"/>
      <c r="AJ532" s="57"/>
      <c r="AK532" s="57"/>
      <c r="AL532" s="57"/>
      <c r="AM532" s="57"/>
      <c r="AN532" s="57"/>
      <c r="AO532" s="57"/>
      <c r="AP532" s="57"/>
      <c r="AQ532" s="57"/>
      <c r="AR532" s="57"/>
      <c r="AS532" s="57"/>
      <c r="AT532" s="57"/>
    </row>
    <row r="533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8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  <c r="AB533" s="57"/>
      <c r="AC533" s="57"/>
      <c r="AD533" s="57"/>
      <c r="AE533" s="57"/>
      <c r="AF533" s="57"/>
      <c r="AG533" s="57"/>
      <c r="AH533" s="57"/>
      <c r="AI533" s="57"/>
      <c r="AJ533" s="57"/>
      <c r="AK533" s="57"/>
      <c r="AL533" s="57"/>
      <c r="AM533" s="57"/>
      <c r="AN533" s="57"/>
      <c r="AO533" s="57"/>
      <c r="AP533" s="57"/>
      <c r="AQ533" s="57"/>
      <c r="AR533" s="57"/>
      <c r="AS533" s="57"/>
      <c r="AT533" s="57"/>
    </row>
    <row r="534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8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  <c r="AB534" s="57"/>
      <c r="AC534" s="57"/>
      <c r="AD534" s="57"/>
      <c r="AE534" s="57"/>
      <c r="AF534" s="57"/>
      <c r="AG534" s="57"/>
      <c r="AH534" s="57"/>
      <c r="AI534" s="57"/>
      <c r="AJ534" s="57"/>
      <c r="AK534" s="57"/>
      <c r="AL534" s="57"/>
      <c r="AM534" s="57"/>
      <c r="AN534" s="57"/>
      <c r="AO534" s="57"/>
      <c r="AP534" s="57"/>
      <c r="AQ534" s="57"/>
      <c r="AR534" s="57"/>
      <c r="AS534" s="57"/>
      <c r="AT534" s="57"/>
    </row>
    <row r="535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8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  <c r="AB535" s="57"/>
      <c r="AC535" s="57"/>
      <c r="AD535" s="57"/>
      <c r="AE535" s="57"/>
      <c r="AF535" s="57"/>
      <c r="AG535" s="57"/>
      <c r="AH535" s="57"/>
      <c r="AI535" s="57"/>
      <c r="AJ535" s="57"/>
      <c r="AK535" s="57"/>
      <c r="AL535" s="57"/>
      <c r="AM535" s="57"/>
      <c r="AN535" s="57"/>
      <c r="AO535" s="57"/>
      <c r="AP535" s="57"/>
      <c r="AQ535" s="57"/>
      <c r="AR535" s="57"/>
      <c r="AS535" s="57"/>
      <c r="AT535" s="57"/>
    </row>
    <row r="536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8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  <c r="AB536" s="57"/>
      <c r="AC536" s="57"/>
      <c r="AD536" s="57"/>
      <c r="AE536" s="57"/>
      <c r="AF536" s="57"/>
      <c r="AG536" s="57"/>
      <c r="AH536" s="57"/>
      <c r="AI536" s="57"/>
      <c r="AJ536" s="57"/>
      <c r="AK536" s="57"/>
      <c r="AL536" s="57"/>
      <c r="AM536" s="57"/>
      <c r="AN536" s="57"/>
      <c r="AO536" s="57"/>
      <c r="AP536" s="57"/>
      <c r="AQ536" s="57"/>
      <c r="AR536" s="57"/>
      <c r="AS536" s="57"/>
      <c r="AT536" s="57"/>
    </row>
    <row r="537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8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  <c r="AC537" s="57"/>
      <c r="AD537" s="57"/>
      <c r="AE537" s="57"/>
      <c r="AF537" s="57"/>
      <c r="AG537" s="57"/>
      <c r="AH537" s="57"/>
      <c r="AI537" s="57"/>
      <c r="AJ537" s="57"/>
      <c r="AK537" s="57"/>
      <c r="AL537" s="57"/>
      <c r="AM537" s="57"/>
      <c r="AN537" s="57"/>
      <c r="AO537" s="57"/>
      <c r="AP537" s="57"/>
      <c r="AQ537" s="57"/>
      <c r="AR537" s="57"/>
      <c r="AS537" s="57"/>
      <c r="AT537" s="57"/>
    </row>
    <row r="538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8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  <c r="AC538" s="57"/>
      <c r="AD538" s="57"/>
      <c r="AE538" s="57"/>
      <c r="AF538" s="57"/>
      <c r="AG538" s="57"/>
      <c r="AH538" s="57"/>
      <c r="AI538" s="57"/>
      <c r="AJ538" s="57"/>
      <c r="AK538" s="57"/>
      <c r="AL538" s="57"/>
      <c r="AM538" s="57"/>
      <c r="AN538" s="57"/>
      <c r="AO538" s="57"/>
      <c r="AP538" s="57"/>
      <c r="AQ538" s="57"/>
      <c r="AR538" s="57"/>
      <c r="AS538" s="57"/>
      <c r="AT538" s="57"/>
    </row>
    <row r="539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8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  <c r="AK539" s="57"/>
      <c r="AL539" s="57"/>
      <c r="AM539" s="57"/>
      <c r="AN539" s="57"/>
      <c r="AO539" s="57"/>
      <c r="AP539" s="57"/>
      <c r="AQ539" s="57"/>
      <c r="AR539" s="57"/>
      <c r="AS539" s="57"/>
      <c r="AT539" s="57"/>
    </row>
    <row r="540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8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  <c r="AB540" s="57"/>
      <c r="AC540" s="57"/>
      <c r="AD540" s="57"/>
      <c r="AE540" s="57"/>
      <c r="AF540" s="57"/>
      <c r="AG540" s="57"/>
      <c r="AH540" s="57"/>
      <c r="AI540" s="57"/>
      <c r="AJ540" s="57"/>
      <c r="AK540" s="57"/>
      <c r="AL540" s="57"/>
      <c r="AM540" s="57"/>
      <c r="AN540" s="57"/>
      <c r="AO540" s="57"/>
      <c r="AP540" s="57"/>
      <c r="AQ540" s="57"/>
      <c r="AR540" s="57"/>
      <c r="AS540" s="57"/>
      <c r="AT540" s="57"/>
    </row>
    <row r="541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8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  <c r="AB541" s="57"/>
      <c r="AC541" s="57"/>
      <c r="AD541" s="57"/>
      <c r="AE541" s="57"/>
      <c r="AF541" s="57"/>
      <c r="AG541" s="57"/>
      <c r="AH541" s="57"/>
      <c r="AI541" s="57"/>
      <c r="AJ541" s="57"/>
      <c r="AK541" s="57"/>
      <c r="AL541" s="57"/>
      <c r="AM541" s="57"/>
      <c r="AN541" s="57"/>
      <c r="AO541" s="57"/>
      <c r="AP541" s="57"/>
      <c r="AQ541" s="57"/>
      <c r="AR541" s="57"/>
      <c r="AS541" s="57"/>
      <c r="AT541" s="57"/>
    </row>
    <row r="542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8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  <c r="AC542" s="57"/>
      <c r="AD542" s="57"/>
      <c r="AE542" s="57"/>
      <c r="AF542" s="57"/>
      <c r="AG542" s="57"/>
      <c r="AH542" s="57"/>
      <c r="AI542" s="57"/>
      <c r="AJ542" s="57"/>
      <c r="AK542" s="57"/>
      <c r="AL542" s="57"/>
      <c r="AM542" s="57"/>
      <c r="AN542" s="57"/>
      <c r="AO542" s="57"/>
      <c r="AP542" s="57"/>
      <c r="AQ542" s="57"/>
      <c r="AR542" s="57"/>
      <c r="AS542" s="57"/>
      <c r="AT542" s="57"/>
    </row>
    <row r="543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8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  <c r="AC543" s="57"/>
      <c r="AD543" s="57"/>
      <c r="AE543" s="57"/>
      <c r="AF543" s="57"/>
      <c r="AG543" s="57"/>
      <c r="AH543" s="57"/>
      <c r="AI543" s="57"/>
      <c r="AJ543" s="57"/>
      <c r="AK543" s="57"/>
      <c r="AL543" s="57"/>
      <c r="AM543" s="57"/>
      <c r="AN543" s="57"/>
      <c r="AO543" s="57"/>
      <c r="AP543" s="57"/>
      <c r="AQ543" s="57"/>
      <c r="AR543" s="57"/>
      <c r="AS543" s="57"/>
      <c r="AT543" s="57"/>
    </row>
    <row r="544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8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  <c r="AC544" s="57"/>
      <c r="AD544" s="57"/>
      <c r="AE544" s="57"/>
      <c r="AF544" s="57"/>
      <c r="AG544" s="57"/>
      <c r="AH544" s="57"/>
      <c r="AI544" s="57"/>
      <c r="AJ544" s="57"/>
      <c r="AK544" s="57"/>
      <c r="AL544" s="57"/>
      <c r="AM544" s="57"/>
      <c r="AN544" s="57"/>
      <c r="AO544" s="57"/>
      <c r="AP544" s="57"/>
      <c r="AQ544" s="57"/>
      <c r="AR544" s="57"/>
      <c r="AS544" s="57"/>
      <c r="AT544" s="57"/>
    </row>
    <row r="545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8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57"/>
      <c r="AE545" s="57"/>
      <c r="AF545" s="57"/>
      <c r="AG545" s="57"/>
      <c r="AH545" s="57"/>
      <c r="AI545" s="57"/>
      <c r="AJ545" s="57"/>
      <c r="AK545" s="57"/>
      <c r="AL545" s="57"/>
      <c r="AM545" s="57"/>
      <c r="AN545" s="57"/>
      <c r="AO545" s="57"/>
      <c r="AP545" s="57"/>
      <c r="AQ545" s="57"/>
      <c r="AR545" s="57"/>
      <c r="AS545" s="57"/>
      <c r="AT545" s="57"/>
    </row>
    <row r="546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8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57"/>
      <c r="AE546" s="57"/>
      <c r="AF546" s="57"/>
      <c r="AG546" s="57"/>
      <c r="AH546" s="57"/>
      <c r="AI546" s="57"/>
      <c r="AJ546" s="57"/>
      <c r="AK546" s="57"/>
      <c r="AL546" s="57"/>
      <c r="AM546" s="57"/>
      <c r="AN546" s="57"/>
      <c r="AO546" s="57"/>
      <c r="AP546" s="57"/>
      <c r="AQ546" s="57"/>
      <c r="AR546" s="57"/>
      <c r="AS546" s="57"/>
      <c r="AT546" s="57"/>
    </row>
    <row r="547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8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  <c r="AC547" s="57"/>
      <c r="AD547" s="57"/>
      <c r="AE547" s="57"/>
      <c r="AF547" s="57"/>
      <c r="AG547" s="57"/>
      <c r="AH547" s="57"/>
      <c r="AI547" s="57"/>
      <c r="AJ547" s="57"/>
      <c r="AK547" s="57"/>
      <c r="AL547" s="57"/>
      <c r="AM547" s="57"/>
      <c r="AN547" s="57"/>
      <c r="AO547" s="57"/>
      <c r="AP547" s="57"/>
      <c r="AQ547" s="57"/>
      <c r="AR547" s="57"/>
      <c r="AS547" s="57"/>
      <c r="AT547" s="57"/>
    </row>
    <row r="548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8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57"/>
      <c r="AE548" s="57"/>
      <c r="AF548" s="57"/>
      <c r="AG548" s="57"/>
      <c r="AH548" s="57"/>
      <c r="AI548" s="57"/>
      <c r="AJ548" s="57"/>
      <c r="AK548" s="57"/>
      <c r="AL548" s="57"/>
      <c r="AM548" s="57"/>
      <c r="AN548" s="57"/>
      <c r="AO548" s="57"/>
      <c r="AP548" s="57"/>
      <c r="AQ548" s="57"/>
      <c r="AR548" s="57"/>
      <c r="AS548" s="57"/>
      <c r="AT548" s="57"/>
    </row>
    <row r="549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8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57"/>
      <c r="AE549" s="57"/>
      <c r="AF549" s="57"/>
      <c r="AG549" s="57"/>
      <c r="AH549" s="57"/>
      <c r="AI549" s="57"/>
      <c r="AJ549" s="57"/>
      <c r="AK549" s="57"/>
      <c r="AL549" s="57"/>
      <c r="AM549" s="57"/>
      <c r="AN549" s="57"/>
      <c r="AO549" s="57"/>
      <c r="AP549" s="57"/>
      <c r="AQ549" s="57"/>
      <c r="AR549" s="57"/>
      <c r="AS549" s="57"/>
      <c r="AT549" s="57"/>
    </row>
    <row r="550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8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57"/>
      <c r="AE550" s="57"/>
      <c r="AF550" s="57"/>
      <c r="AG550" s="57"/>
      <c r="AH550" s="57"/>
      <c r="AI550" s="57"/>
      <c r="AJ550" s="57"/>
      <c r="AK550" s="57"/>
      <c r="AL550" s="57"/>
      <c r="AM550" s="57"/>
      <c r="AN550" s="57"/>
      <c r="AO550" s="57"/>
      <c r="AP550" s="57"/>
      <c r="AQ550" s="57"/>
      <c r="AR550" s="57"/>
      <c r="AS550" s="57"/>
      <c r="AT550" s="57"/>
    </row>
    <row r="551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8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57"/>
      <c r="AE551" s="57"/>
      <c r="AF551" s="57"/>
      <c r="AG551" s="57"/>
      <c r="AH551" s="57"/>
      <c r="AI551" s="57"/>
      <c r="AJ551" s="57"/>
      <c r="AK551" s="57"/>
      <c r="AL551" s="57"/>
      <c r="AM551" s="57"/>
      <c r="AN551" s="57"/>
      <c r="AO551" s="57"/>
      <c r="AP551" s="57"/>
      <c r="AQ551" s="57"/>
      <c r="AR551" s="57"/>
      <c r="AS551" s="57"/>
      <c r="AT551" s="57"/>
    </row>
    <row r="552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8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  <c r="AB552" s="57"/>
      <c r="AC552" s="57"/>
      <c r="AD552" s="57"/>
      <c r="AE552" s="57"/>
      <c r="AF552" s="57"/>
      <c r="AG552" s="57"/>
      <c r="AH552" s="57"/>
      <c r="AI552" s="57"/>
      <c r="AJ552" s="57"/>
      <c r="AK552" s="57"/>
      <c r="AL552" s="57"/>
      <c r="AM552" s="57"/>
      <c r="AN552" s="57"/>
      <c r="AO552" s="57"/>
      <c r="AP552" s="57"/>
      <c r="AQ552" s="57"/>
      <c r="AR552" s="57"/>
      <c r="AS552" s="57"/>
      <c r="AT552" s="57"/>
    </row>
    <row r="553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8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  <c r="AB553" s="57"/>
      <c r="AC553" s="57"/>
      <c r="AD553" s="57"/>
      <c r="AE553" s="57"/>
      <c r="AF553" s="57"/>
      <c r="AG553" s="57"/>
      <c r="AH553" s="57"/>
      <c r="AI553" s="57"/>
      <c r="AJ553" s="57"/>
      <c r="AK553" s="57"/>
      <c r="AL553" s="57"/>
      <c r="AM553" s="57"/>
      <c r="AN553" s="57"/>
      <c r="AO553" s="57"/>
      <c r="AP553" s="57"/>
      <c r="AQ553" s="57"/>
      <c r="AR553" s="57"/>
      <c r="AS553" s="57"/>
      <c r="AT553" s="57"/>
    </row>
    <row r="554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8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  <c r="AB554" s="57"/>
      <c r="AC554" s="57"/>
      <c r="AD554" s="57"/>
      <c r="AE554" s="57"/>
      <c r="AF554" s="57"/>
      <c r="AG554" s="57"/>
      <c r="AH554" s="57"/>
      <c r="AI554" s="57"/>
      <c r="AJ554" s="57"/>
      <c r="AK554" s="57"/>
      <c r="AL554" s="57"/>
      <c r="AM554" s="57"/>
      <c r="AN554" s="57"/>
      <c r="AO554" s="57"/>
      <c r="AP554" s="57"/>
      <c r="AQ554" s="57"/>
      <c r="AR554" s="57"/>
      <c r="AS554" s="57"/>
      <c r="AT554" s="57"/>
    </row>
    <row r="555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8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  <c r="AB555" s="57"/>
      <c r="AC555" s="57"/>
      <c r="AD555" s="57"/>
      <c r="AE555" s="57"/>
      <c r="AF555" s="57"/>
      <c r="AG555" s="57"/>
      <c r="AH555" s="57"/>
      <c r="AI555" s="57"/>
      <c r="AJ555" s="57"/>
      <c r="AK555" s="57"/>
      <c r="AL555" s="57"/>
      <c r="AM555" s="57"/>
      <c r="AN555" s="57"/>
      <c r="AO555" s="57"/>
      <c r="AP555" s="57"/>
      <c r="AQ555" s="57"/>
      <c r="AR555" s="57"/>
      <c r="AS555" s="57"/>
      <c r="AT555" s="57"/>
    </row>
    <row r="556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8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  <c r="AB556" s="57"/>
      <c r="AC556" s="57"/>
      <c r="AD556" s="57"/>
      <c r="AE556" s="57"/>
      <c r="AF556" s="57"/>
      <c r="AG556" s="57"/>
      <c r="AH556" s="57"/>
      <c r="AI556" s="57"/>
      <c r="AJ556" s="57"/>
      <c r="AK556" s="57"/>
      <c r="AL556" s="57"/>
      <c r="AM556" s="57"/>
      <c r="AN556" s="57"/>
      <c r="AO556" s="57"/>
      <c r="AP556" s="57"/>
      <c r="AQ556" s="57"/>
      <c r="AR556" s="57"/>
      <c r="AS556" s="57"/>
      <c r="AT556" s="57"/>
    </row>
    <row r="557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8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  <c r="AA557" s="57"/>
      <c r="AB557" s="57"/>
      <c r="AC557" s="57"/>
      <c r="AD557" s="57"/>
      <c r="AE557" s="57"/>
      <c r="AF557" s="57"/>
      <c r="AG557" s="57"/>
      <c r="AH557" s="57"/>
      <c r="AI557" s="57"/>
      <c r="AJ557" s="57"/>
      <c r="AK557" s="57"/>
      <c r="AL557" s="57"/>
      <c r="AM557" s="57"/>
      <c r="AN557" s="57"/>
      <c r="AO557" s="57"/>
      <c r="AP557" s="57"/>
      <c r="AQ557" s="57"/>
      <c r="AR557" s="57"/>
      <c r="AS557" s="57"/>
      <c r="AT557" s="57"/>
    </row>
    <row r="558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8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  <c r="AB558" s="57"/>
      <c r="AC558" s="57"/>
      <c r="AD558" s="57"/>
      <c r="AE558" s="57"/>
      <c r="AF558" s="57"/>
      <c r="AG558" s="57"/>
      <c r="AH558" s="57"/>
      <c r="AI558" s="57"/>
      <c r="AJ558" s="57"/>
      <c r="AK558" s="57"/>
      <c r="AL558" s="57"/>
      <c r="AM558" s="57"/>
      <c r="AN558" s="57"/>
      <c r="AO558" s="57"/>
      <c r="AP558" s="57"/>
      <c r="AQ558" s="57"/>
      <c r="AR558" s="57"/>
      <c r="AS558" s="57"/>
      <c r="AT558" s="57"/>
    </row>
    <row r="559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8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  <c r="AB559" s="57"/>
      <c r="AC559" s="57"/>
      <c r="AD559" s="57"/>
      <c r="AE559" s="57"/>
      <c r="AF559" s="57"/>
      <c r="AG559" s="57"/>
      <c r="AH559" s="57"/>
      <c r="AI559" s="57"/>
      <c r="AJ559" s="57"/>
      <c r="AK559" s="57"/>
      <c r="AL559" s="57"/>
      <c r="AM559" s="57"/>
      <c r="AN559" s="57"/>
      <c r="AO559" s="57"/>
      <c r="AP559" s="57"/>
      <c r="AQ559" s="57"/>
      <c r="AR559" s="57"/>
      <c r="AS559" s="57"/>
      <c r="AT559" s="57"/>
    </row>
    <row r="560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8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  <c r="AB560" s="57"/>
      <c r="AC560" s="57"/>
      <c r="AD560" s="57"/>
      <c r="AE560" s="57"/>
      <c r="AF560" s="57"/>
      <c r="AG560" s="57"/>
      <c r="AH560" s="57"/>
      <c r="AI560" s="57"/>
      <c r="AJ560" s="57"/>
      <c r="AK560" s="57"/>
      <c r="AL560" s="57"/>
      <c r="AM560" s="57"/>
      <c r="AN560" s="57"/>
      <c r="AO560" s="57"/>
      <c r="AP560" s="57"/>
      <c r="AQ560" s="57"/>
      <c r="AR560" s="57"/>
      <c r="AS560" s="57"/>
      <c r="AT560" s="57"/>
    </row>
    <row r="561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8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  <c r="AA561" s="57"/>
      <c r="AB561" s="57"/>
      <c r="AC561" s="57"/>
      <c r="AD561" s="57"/>
      <c r="AE561" s="57"/>
      <c r="AF561" s="57"/>
      <c r="AG561" s="57"/>
      <c r="AH561" s="57"/>
      <c r="AI561" s="57"/>
      <c r="AJ561" s="57"/>
      <c r="AK561" s="57"/>
      <c r="AL561" s="57"/>
      <c r="AM561" s="57"/>
      <c r="AN561" s="57"/>
      <c r="AO561" s="57"/>
      <c r="AP561" s="57"/>
      <c r="AQ561" s="57"/>
      <c r="AR561" s="57"/>
      <c r="AS561" s="57"/>
      <c r="AT561" s="57"/>
    </row>
    <row r="562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8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  <c r="AB562" s="57"/>
      <c r="AC562" s="57"/>
      <c r="AD562" s="57"/>
      <c r="AE562" s="57"/>
      <c r="AF562" s="57"/>
      <c r="AG562" s="57"/>
      <c r="AH562" s="57"/>
      <c r="AI562" s="57"/>
      <c r="AJ562" s="57"/>
      <c r="AK562" s="57"/>
      <c r="AL562" s="57"/>
      <c r="AM562" s="57"/>
      <c r="AN562" s="57"/>
      <c r="AO562" s="57"/>
      <c r="AP562" s="57"/>
      <c r="AQ562" s="57"/>
      <c r="AR562" s="57"/>
      <c r="AS562" s="57"/>
      <c r="AT562" s="57"/>
    </row>
    <row r="563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8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  <c r="AE563" s="57"/>
      <c r="AF563" s="57"/>
      <c r="AG563" s="57"/>
      <c r="AH563" s="57"/>
      <c r="AI563" s="57"/>
      <c r="AJ563" s="57"/>
      <c r="AK563" s="57"/>
      <c r="AL563" s="57"/>
      <c r="AM563" s="57"/>
      <c r="AN563" s="57"/>
      <c r="AO563" s="57"/>
      <c r="AP563" s="57"/>
      <c r="AQ563" s="57"/>
      <c r="AR563" s="57"/>
      <c r="AS563" s="57"/>
      <c r="AT563" s="57"/>
    </row>
    <row r="564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8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  <c r="AA564" s="57"/>
      <c r="AB564" s="57"/>
      <c r="AC564" s="57"/>
      <c r="AD564" s="57"/>
      <c r="AE564" s="57"/>
      <c r="AF564" s="57"/>
      <c r="AG564" s="57"/>
      <c r="AH564" s="57"/>
      <c r="AI564" s="57"/>
      <c r="AJ564" s="57"/>
      <c r="AK564" s="57"/>
      <c r="AL564" s="57"/>
      <c r="AM564" s="57"/>
      <c r="AN564" s="57"/>
      <c r="AO564" s="57"/>
      <c r="AP564" s="57"/>
      <c r="AQ564" s="57"/>
      <c r="AR564" s="57"/>
      <c r="AS564" s="57"/>
      <c r="AT564" s="57"/>
    </row>
    <row r="565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8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  <c r="AA565" s="57"/>
      <c r="AB565" s="57"/>
      <c r="AC565" s="57"/>
      <c r="AD565" s="57"/>
      <c r="AE565" s="57"/>
      <c r="AF565" s="57"/>
      <c r="AG565" s="57"/>
      <c r="AH565" s="57"/>
      <c r="AI565" s="57"/>
      <c r="AJ565" s="57"/>
      <c r="AK565" s="57"/>
      <c r="AL565" s="57"/>
      <c r="AM565" s="57"/>
      <c r="AN565" s="57"/>
      <c r="AO565" s="57"/>
      <c r="AP565" s="57"/>
      <c r="AQ565" s="57"/>
      <c r="AR565" s="57"/>
      <c r="AS565" s="57"/>
      <c r="AT565" s="57"/>
    </row>
    <row r="566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8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  <c r="AA566" s="57"/>
      <c r="AB566" s="57"/>
      <c r="AC566" s="57"/>
      <c r="AD566" s="57"/>
      <c r="AE566" s="57"/>
      <c r="AF566" s="57"/>
      <c r="AG566" s="57"/>
      <c r="AH566" s="57"/>
      <c r="AI566" s="57"/>
      <c r="AJ566" s="57"/>
      <c r="AK566" s="57"/>
      <c r="AL566" s="57"/>
      <c r="AM566" s="57"/>
      <c r="AN566" s="57"/>
      <c r="AO566" s="57"/>
      <c r="AP566" s="57"/>
      <c r="AQ566" s="57"/>
      <c r="AR566" s="57"/>
      <c r="AS566" s="57"/>
      <c r="AT566" s="57"/>
    </row>
    <row r="567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8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  <c r="AA567" s="57"/>
      <c r="AB567" s="57"/>
      <c r="AC567" s="57"/>
      <c r="AD567" s="57"/>
      <c r="AE567" s="57"/>
      <c r="AF567" s="57"/>
      <c r="AG567" s="57"/>
      <c r="AH567" s="57"/>
      <c r="AI567" s="57"/>
      <c r="AJ567" s="57"/>
      <c r="AK567" s="57"/>
      <c r="AL567" s="57"/>
      <c r="AM567" s="57"/>
      <c r="AN567" s="57"/>
      <c r="AO567" s="57"/>
      <c r="AP567" s="57"/>
      <c r="AQ567" s="57"/>
      <c r="AR567" s="57"/>
      <c r="AS567" s="57"/>
      <c r="AT567" s="57"/>
    </row>
    <row r="568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8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  <c r="AA568" s="57"/>
      <c r="AB568" s="57"/>
      <c r="AC568" s="57"/>
      <c r="AD568" s="57"/>
      <c r="AE568" s="57"/>
      <c r="AF568" s="57"/>
      <c r="AG568" s="57"/>
      <c r="AH568" s="57"/>
      <c r="AI568" s="57"/>
      <c r="AJ568" s="57"/>
      <c r="AK568" s="57"/>
      <c r="AL568" s="57"/>
      <c r="AM568" s="57"/>
      <c r="AN568" s="57"/>
      <c r="AO568" s="57"/>
      <c r="AP568" s="57"/>
      <c r="AQ568" s="57"/>
      <c r="AR568" s="57"/>
      <c r="AS568" s="57"/>
      <c r="AT568" s="57"/>
    </row>
    <row r="569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8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  <c r="AB569" s="57"/>
      <c r="AC569" s="57"/>
      <c r="AD569" s="57"/>
      <c r="AE569" s="57"/>
      <c r="AF569" s="57"/>
      <c r="AG569" s="57"/>
      <c r="AH569" s="57"/>
      <c r="AI569" s="57"/>
      <c r="AJ569" s="57"/>
      <c r="AK569" s="57"/>
      <c r="AL569" s="57"/>
      <c r="AM569" s="57"/>
      <c r="AN569" s="57"/>
      <c r="AO569" s="57"/>
      <c r="AP569" s="57"/>
      <c r="AQ569" s="57"/>
      <c r="AR569" s="57"/>
      <c r="AS569" s="57"/>
      <c r="AT569" s="57"/>
    </row>
    <row r="570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8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  <c r="AA570" s="57"/>
      <c r="AB570" s="57"/>
      <c r="AC570" s="57"/>
      <c r="AD570" s="57"/>
      <c r="AE570" s="57"/>
      <c r="AF570" s="57"/>
      <c r="AG570" s="57"/>
      <c r="AH570" s="57"/>
      <c r="AI570" s="57"/>
      <c r="AJ570" s="57"/>
      <c r="AK570" s="57"/>
      <c r="AL570" s="57"/>
      <c r="AM570" s="57"/>
      <c r="AN570" s="57"/>
      <c r="AO570" s="57"/>
      <c r="AP570" s="57"/>
      <c r="AQ570" s="57"/>
      <c r="AR570" s="57"/>
      <c r="AS570" s="57"/>
      <c r="AT570" s="57"/>
    </row>
    <row r="571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8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  <c r="AA571" s="57"/>
      <c r="AB571" s="57"/>
      <c r="AC571" s="57"/>
      <c r="AD571" s="57"/>
      <c r="AE571" s="57"/>
      <c r="AF571" s="57"/>
      <c r="AG571" s="57"/>
      <c r="AH571" s="57"/>
      <c r="AI571" s="57"/>
      <c r="AJ571" s="57"/>
      <c r="AK571" s="57"/>
      <c r="AL571" s="57"/>
      <c r="AM571" s="57"/>
      <c r="AN571" s="57"/>
      <c r="AO571" s="57"/>
      <c r="AP571" s="57"/>
      <c r="AQ571" s="57"/>
      <c r="AR571" s="57"/>
      <c r="AS571" s="57"/>
      <c r="AT571" s="57"/>
    </row>
    <row r="572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8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  <c r="AA572" s="57"/>
      <c r="AB572" s="57"/>
      <c r="AC572" s="57"/>
      <c r="AD572" s="57"/>
      <c r="AE572" s="57"/>
      <c r="AF572" s="57"/>
      <c r="AG572" s="57"/>
      <c r="AH572" s="57"/>
      <c r="AI572" s="57"/>
      <c r="AJ572" s="57"/>
      <c r="AK572" s="57"/>
      <c r="AL572" s="57"/>
      <c r="AM572" s="57"/>
      <c r="AN572" s="57"/>
      <c r="AO572" s="57"/>
      <c r="AP572" s="57"/>
      <c r="AQ572" s="57"/>
      <c r="AR572" s="57"/>
      <c r="AS572" s="57"/>
      <c r="AT572" s="57"/>
    </row>
    <row r="573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8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  <c r="AA573" s="57"/>
      <c r="AB573" s="57"/>
      <c r="AC573" s="57"/>
      <c r="AD573" s="57"/>
      <c r="AE573" s="57"/>
      <c r="AF573" s="57"/>
      <c r="AG573" s="57"/>
      <c r="AH573" s="57"/>
      <c r="AI573" s="57"/>
      <c r="AJ573" s="57"/>
      <c r="AK573" s="57"/>
      <c r="AL573" s="57"/>
      <c r="AM573" s="57"/>
      <c r="AN573" s="57"/>
      <c r="AO573" s="57"/>
      <c r="AP573" s="57"/>
      <c r="AQ573" s="57"/>
      <c r="AR573" s="57"/>
      <c r="AS573" s="57"/>
      <c r="AT573" s="57"/>
    </row>
    <row r="574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8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  <c r="AA574" s="57"/>
      <c r="AB574" s="57"/>
      <c r="AC574" s="57"/>
      <c r="AD574" s="57"/>
      <c r="AE574" s="57"/>
      <c r="AF574" s="57"/>
      <c r="AG574" s="57"/>
      <c r="AH574" s="57"/>
      <c r="AI574" s="57"/>
      <c r="AJ574" s="57"/>
      <c r="AK574" s="57"/>
      <c r="AL574" s="57"/>
      <c r="AM574" s="57"/>
      <c r="AN574" s="57"/>
      <c r="AO574" s="57"/>
      <c r="AP574" s="57"/>
      <c r="AQ574" s="57"/>
      <c r="AR574" s="57"/>
      <c r="AS574" s="57"/>
      <c r="AT574" s="57"/>
    </row>
    <row r="575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8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  <c r="AB575" s="57"/>
      <c r="AC575" s="57"/>
      <c r="AD575" s="57"/>
      <c r="AE575" s="57"/>
      <c r="AF575" s="57"/>
      <c r="AG575" s="57"/>
      <c r="AH575" s="57"/>
      <c r="AI575" s="57"/>
      <c r="AJ575" s="57"/>
      <c r="AK575" s="57"/>
      <c r="AL575" s="57"/>
      <c r="AM575" s="57"/>
      <c r="AN575" s="57"/>
      <c r="AO575" s="57"/>
      <c r="AP575" s="57"/>
      <c r="AQ575" s="57"/>
      <c r="AR575" s="57"/>
      <c r="AS575" s="57"/>
      <c r="AT575" s="57"/>
    </row>
    <row r="576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8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  <c r="AB576" s="57"/>
      <c r="AC576" s="57"/>
      <c r="AD576" s="57"/>
      <c r="AE576" s="57"/>
      <c r="AF576" s="57"/>
      <c r="AG576" s="57"/>
      <c r="AH576" s="57"/>
      <c r="AI576" s="57"/>
      <c r="AJ576" s="57"/>
      <c r="AK576" s="57"/>
      <c r="AL576" s="57"/>
      <c r="AM576" s="57"/>
      <c r="AN576" s="57"/>
      <c r="AO576" s="57"/>
      <c r="AP576" s="57"/>
      <c r="AQ576" s="57"/>
      <c r="AR576" s="57"/>
      <c r="AS576" s="57"/>
      <c r="AT576" s="57"/>
    </row>
    <row r="577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8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57"/>
      <c r="AB577" s="57"/>
      <c r="AC577" s="57"/>
      <c r="AD577" s="57"/>
      <c r="AE577" s="57"/>
      <c r="AF577" s="57"/>
      <c r="AG577" s="57"/>
      <c r="AH577" s="57"/>
      <c r="AI577" s="57"/>
      <c r="AJ577" s="57"/>
      <c r="AK577" s="57"/>
      <c r="AL577" s="57"/>
      <c r="AM577" s="57"/>
      <c r="AN577" s="57"/>
      <c r="AO577" s="57"/>
      <c r="AP577" s="57"/>
      <c r="AQ577" s="57"/>
      <c r="AR577" s="57"/>
      <c r="AS577" s="57"/>
      <c r="AT577" s="57"/>
    </row>
    <row r="578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8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  <c r="AB578" s="57"/>
      <c r="AC578" s="57"/>
      <c r="AD578" s="57"/>
      <c r="AE578" s="57"/>
      <c r="AF578" s="57"/>
      <c r="AG578" s="57"/>
      <c r="AH578" s="57"/>
      <c r="AI578" s="57"/>
      <c r="AJ578" s="57"/>
      <c r="AK578" s="57"/>
      <c r="AL578" s="57"/>
      <c r="AM578" s="57"/>
      <c r="AN578" s="57"/>
      <c r="AO578" s="57"/>
      <c r="AP578" s="57"/>
      <c r="AQ578" s="57"/>
      <c r="AR578" s="57"/>
      <c r="AS578" s="57"/>
      <c r="AT578" s="57"/>
    </row>
    <row r="579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8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  <c r="AB579" s="57"/>
      <c r="AC579" s="57"/>
      <c r="AD579" s="57"/>
      <c r="AE579" s="57"/>
      <c r="AF579" s="57"/>
      <c r="AG579" s="57"/>
      <c r="AH579" s="57"/>
      <c r="AI579" s="57"/>
      <c r="AJ579" s="57"/>
      <c r="AK579" s="57"/>
      <c r="AL579" s="57"/>
      <c r="AM579" s="57"/>
      <c r="AN579" s="57"/>
      <c r="AO579" s="57"/>
      <c r="AP579" s="57"/>
      <c r="AQ579" s="57"/>
      <c r="AR579" s="57"/>
      <c r="AS579" s="57"/>
      <c r="AT579" s="57"/>
    </row>
    <row r="580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8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  <c r="AB580" s="57"/>
      <c r="AC580" s="57"/>
      <c r="AD580" s="57"/>
      <c r="AE580" s="57"/>
      <c r="AF580" s="57"/>
      <c r="AG580" s="57"/>
      <c r="AH580" s="57"/>
      <c r="AI580" s="57"/>
      <c r="AJ580" s="57"/>
      <c r="AK580" s="57"/>
      <c r="AL580" s="57"/>
      <c r="AM580" s="57"/>
      <c r="AN580" s="57"/>
      <c r="AO580" s="57"/>
      <c r="AP580" s="57"/>
      <c r="AQ580" s="57"/>
      <c r="AR580" s="57"/>
      <c r="AS580" s="57"/>
      <c r="AT580" s="57"/>
    </row>
    <row r="581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8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  <c r="AA581" s="57"/>
      <c r="AB581" s="57"/>
      <c r="AC581" s="57"/>
      <c r="AD581" s="57"/>
      <c r="AE581" s="57"/>
      <c r="AF581" s="57"/>
      <c r="AG581" s="57"/>
      <c r="AH581" s="57"/>
      <c r="AI581" s="57"/>
      <c r="AJ581" s="57"/>
      <c r="AK581" s="57"/>
      <c r="AL581" s="57"/>
      <c r="AM581" s="57"/>
      <c r="AN581" s="57"/>
      <c r="AO581" s="57"/>
      <c r="AP581" s="57"/>
      <c r="AQ581" s="57"/>
      <c r="AR581" s="57"/>
      <c r="AS581" s="57"/>
      <c r="AT581" s="57"/>
    </row>
    <row r="582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8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  <c r="AB582" s="57"/>
      <c r="AC582" s="57"/>
      <c r="AD582" s="57"/>
      <c r="AE582" s="57"/>
      <c r="AF582" s="57"/>
      <c r="AG582" s="57"/>
      <c r="AH582" s="57"/>
      <c r="AI582" s="57"/>
      <c r="AJ582" s="57"/>
      <c r="AK582" s="57"/>
      <c r="AL582" s="57"/>
      <c r="AM582" s="57"/>
      <c r="AN582" s="57"/>
      <c r="AO582" s="57"/>
      <c r="AP582" s="57"/>
      <c r="AQ582" s="57"/>
      <c r="AR582" s="57"/>
      <c r="AS582" s="57"/>
      <c r="AT582" s="57"/>
    </row>
    <row r="583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8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  <c r="AB583" s="57"/>
      <c r="AC583" s="57"/>
      <c r="AD583" s="57"/>
      <c r="AE583" s="57"/>
      <c r="AF583" s="57"/>
      <c r="AG583" s="57"/>
      <c r="AH583" s="57"/>
      <c r="AI583" s="57"/>
      <c r="AJ583" s="57"/>
      <c r="AK583" s="57"/>
      <c r="AL583" s="57"/>
      <c r="AM583" s="57"/>
      <c r="AN583" s="57"/>
      <c r="AO583" s="57"/>
      <c r="AP583" s="57"/>
      <c r="AQ583" s="57"/>
      <c r="AR583" s="57"/>
      <c r="AS583" s="57"/>
      <c r="AT583" s="57"/>
    </row>
    <row r="584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8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  <c r="AA584" s="57"/>
      <c r="AB584" s="57"/>
      <c r="AC584" s="57"/>
      <c r="AD584" s="57"/>
      <c r="AE584" s="57"/>
      <c r="AF584" s="57"/>
      <c r="AG584" s="57"/>
      <c r="AH584" s="57"/>
      <c r="AI584" s="57"/>
      <c r="AJ584" s="57"/>
      <c r="AK584" s="57"/>
      <c r="AL584" s="57"/>
      <c r="AM584" s="57"/>
      <c r="AN584" s="57"/>
      <c r="AO584" s="57"/>
      <c r="AP584" s="57"/>
      <c r="AQ584" s="57"/>
      <c r="AR584" s="57"/>
      <c r="AS584" s="57"/>
      <c r="AT584" s="57"/>
    </row>
    <row r="585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8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  <c r="AB585" s="57"/>
      <c r="AC585" s="57"/>
      <c r="AD585" s="57"/>
      <c r="AE585" s="57"/>
      <c r="AF585" s="57"/>
      <c r="AG585" s="57"/>
      <c r="AH585" s="57"/>
      <c r="AI585" s="57"/>
      <c r="AJ585" s="57"/>
      <c r="AK585" s="57"/>
      <c r="AL585" s="57"/>
      <c r="AM585" s="57"/>
      <c r="AN585" s="57"/>
      <c r="AO585" s="57"/>
      <c r="AP585" s="57"/>
      <c r="AQ585" s="57"/>
      <c r="AR585" s="57"/>
      <c r="AS585" s="57"/>
      <c r="AT585" s="57"/>
    </row>
    <row r="586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8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  <c r="AB586" s="57"/>
      <c r="AC586" s="57"/>
      <c r="AD586" s="57"/>
      <c r="AE586" s="57"/>
      <c r="AF586" s="57"/>
      <c r="AG586" s="57"/>
      <c r="AH586" s="57"/>
      <c r="AI586" s="57"/>
      <c r="AJ586" s="57"/>
      <c r="AK586" s="57"/>
      <c r="AL586" s="57"/>
      <c r="AM586" s="57"/>
      <c r="AN586" s="57"/>
      <c r="AO586" s="57"/>
      <c r="AP586" s="57"/>
      <c r="AQ586" s="57"/>
      <c r="AR586" s="57"/>
      <c r="AS586" s="57"/>
      <c r="AT586" s="57"/>
    </row>
    <row r="587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8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  <c r="AB587" s="57"/>
      <c r="AC587" s="57"/>
      <c r="AD587" s="57"/>
      <c r="AE587" s="57"/>
      <c r="AF587" s="57"/>
      <c r="AG587" s="57"/>
      <c r="AH587" s="57"/>
      <c r="AI587" s="57"/>
      <c r="AJ587" s="57"/>
      <c r="AK587" s="57"/>
      <c r="AL587" s="57"/>
      <c r="AM587" s="57"/>
      <c r="AN587" s="57"/>
      <c r="AO587" s="57"/>
      <c r="AP587" s="57"/>
      <c r="AQ587" s="57"/>
      <c r="AR587" s="57"/>
      <c r="AS587" s="57"/>
      <c r="AT587" s="57"/>
    </row>
    <row r="588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8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  <c r="AB588" s="57"/>
      <c r="AC588" s="57"/>
      <c r="AD588" s="57"/>
      <c r="AE588" s="57"/>
      <c r="AF588" s="57"/>
      <c r="AG588" s="57"/>
      <c r="AH588" s="57"/>
      <c r="AI588" s="57"/>
      <c r="AJ588" s="57"/>
      <c r="AK588" s="57"/>
      <c r="AL588" s="57"/>
      <c r="AM588" s="57"/>
      <c r="AN588" s="57"/>
      <c r="AO588" s="57"/>
      <c r="AP588" s="57"/>
      <c r="AQ588" s="57"/>
      <c r="AR588" s="57"/>
      <c r="AS588" s="57"/>
      <c r="AT588" s="57"/>
    </row>
    <row r="589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8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  <c r="AA589" s="57"/>
      <c r="AB589" s="57"/>
      <c r="AC589" s="57"/>
      <c r="AD589" s="57"/>
      <c r="AE589" s="57"/>
      <c r="AF589" s="57"/>
      <c r="AG589" s="57"/>
      <c r="AH589" s="57"/>
      <c r="AI589" s="57"/>
      <c r="AJ589" s="57"/>
      <c r="AK589" s="57"/>
      <c r="AL589" s="57"/>
      <c r="AM589" s="57"/>
      <c r="AN589" s="57"/>
      <c r="AO589" s="57"/>
      <c r="AP589" s="57"/>
      <c r="AQ589" s="57"/>
      <c r="AR589" s="57"/>
      <c r="AS589" s="57"/>
      <c r="AT589" s="57"/>
    </row>
    <row r="590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8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  <c r="AA590" s="57"/>
      <c r="AB590" s="57"/>
      <c r="AC590" s="57"/>
      <c r="AD590" s="57"/>
      <c r="AE590" s="57"/>
      <c r="AF590" s="57"/>
      <c r="AG590" s="57"/>
      <c r="AH590" s="57"/>
      <c r="AI590" s="57"/>
      <c r="AJ590" s="57"/>
      <c r="AK590" s="57"/>
      <c r="AL590" s="57"/>
      <c r="AM590" s="57"/>
      <c r="AN590" s="57"/>
      <c r="AO590" s="57"/>
      <c r="AP590" s="57"/>
      <c r="AQ590" s="57"/>
      <c r="AR590" s="57"/>
      <c r="AS590" s="57"/>
      <c r="AT590" s="57"/>
    </row>
    <row r="591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8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  <c r="AA591" s="57"/>
      <c r="AB591" s="57"/>
      <c r="AC591" s="57"/>
      <c r="AD591" s="57"/>
      <c r="AE591" s="57"/>
      <c r="AF591" s="57"/>
      <c r="AG591" s="57"/>
      <c r="AH591" s="57"/>
      <c r="AI591" s="57"/>
      <c r="AJ591" s="57"/>
      <c r="AK591" s="57"/>
      <c r="AL591" s="57"/>
      <c r="AM591" s="57"/>
      <c r="AN591" s="57"/>
      <c r="AO591" s="57"/>
      <c r="AP591" s="57"/>
      <c r="AQ591" s="57"/>
      <c r="AR591" s="57"/>
      <c r="AS591" s="57"/>
      <c r="AT591" s="57"/>
    </row>
    <row r="592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8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  <c r="AB592" s="57"/>
      <c r="AC592" s="57"/>
      <c r="AD592" s="57"/>
      <c r="AE592" s="57"/>
      <c r="AF592" s="57"/>
      <c r="AG592" s="57"/>
      <c r="AH592" s="57"/>
      <c r="AI592" s="57"/>
      <c r="AJ592" s="57"/>
      <c r="AK592" s="57"/>
      <c r="AL592" s="57"/>
      <c r="AM592" s="57"/>
      <c r="AN592" s="57"/>
      <c r="AO592" s="57"/>
      <c r="AP592" s="57"/>
      <c r="AQ592" s="57"/>
      <c r="AR592" s="57"/>
      <c r="AS592" s="57"/>
      <c r="AT592" s="57"/>
    </row>
    <row r="593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8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  <c r="AB593" s="57"/>
      <c r="AC593" s="57"/>
      <c r="AD593" s="57"/>
      <c r="AE593" s="57"/>
      <c r="AF593" s="57"/>
      <c r="AG593" s="57"/>
      <c r="AH593" s="57"/>
      <c r="AI593" s="57"/>
      <c r="AJ593" s="57"/>
      <c r="AK593" s="57"/>
      <c r="AL593" s="57"/>
      <c r="AM593" s="57"/>
      <c r="AN593" s="57"/>
      <c r="AO593" s="57"/>
      <c r="AP593" s="57"/>
      <c r="AQ593" s="57"/>
      <c r="AR593" s="57"/>
      <c r="AS593" s="57"/>
      <c r="AT593" s="57"/>
    </row>
    <row r="594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8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  <c r="AA594" s="57"/>
      <c r="AB594" s="57"/>
      <c r="AC594" s="57"/>
      <c r="AD594" s="57"/>
      <c r="AE594" s="57"/>
      <c r="AF594" s="57"/>
      <c r="AG594" s="57"/>
      <c r="AH594" s="57"/>
      <c r="AI594" s="57"/>
      <c r="AJ594" s="57"/>
      <c r="AK594" s="57"/>
      <c r="AL594" s="57"/>
      <c r="AM594" s="57"/>
      <c r="AN594" s="57"/>
      <c r="AO594" s="57"/>
      <c r="AP594" s="57"/>
      <c r="AQ594" s="57"/>
      <c r="AR594" s="57"/>
      <c r="AS594" s="57"/>
      <c r="AT594" s="57"/>
    </row>
    <row r="595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8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  <c r="AA595" s="57"/>
      <c r="AB595" s="57"/>
      <c r="AC595" s="57"/>
      <c r="AD595" s="57"/>
      <c r="AE595" s="57"/>
      <c r="AF595" s="57"/>
      <c r="AG595" s="57"/>
      <c r="AH595" s="57"/>
      <c r="AI595" s="57"/>
      <c r="AJ595" s="57"/>
      <c r="AK595" s="57"/>
      <c r="AL595" s="57"/>
      <c r="AM595" s="57"/>
      <c r="AN595" s="57"/>
      <c r="AO595" s="57"/>
      <c r="AP595" s="57"/>
      <c r="AQ595" s="57"/>
      <c r="AR595" s="57"/>
      <c r="AS595" s="57"/>
      <c r="AT595" s="57"/>
    </row>
    <row r="596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8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  <c r="AA596" s="57"/>
      <c r="AB596" s="57"/>
      <c r="AC596" s="57"/>
      <c r="AD596" s="57"/>
      <c r="AE596" s="57"/>
      <c r="AF596" s="57"/>
      <c r="AG596" s="57"/>
      <c r="AH596" s="57"/>
      <c r="AI596" s="57"/>
      <c r="AJ596" s="57"/>
      <c r="AK596" s="57"/>
      <c r="AL596" s="57"/>
      <c r="AM596" s="57"/>
      <c r="AN596" s="57"/>
      <c r="AO596" s="57"/>
      <c r="AP596" s="57"/>
      <c r="AQ596" s="57"/>
      <c r="AR596" s="57"/>
      <c r="AS596" s="57"/>
      <c r="AT596" s="57"/>
    </row>
    <row r="597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8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  <c r="AA597" s="57"/>
      <c r="AB597" s="57"/>
      <c r="AC597" s="57"/>
      <c r="AD597" s="57"/>
      <c r="AE597" s="57"/>
      <c r="AF597" s="57"/>
      <c r="AG597" s="57"/>
      <c r="AH597" s="57"/>
      <c r="AI597" s="57"/>
      <c r="AJ597" s="57"/>
      <c r="AK597" s="57"/>
      <c r="AL597" s="57"/>
      <c r="AM597" s="57"/>
      <c r="AN597" s="57"/>
      <c r="AO597" s="57"/>
      <c r="AP597" s="57"/>
      <c r="AQ597" s="57"/>
      <c r="AR597" s="57"/>
      <c r="AS597" s="57"/>
      <c r="AT597" s="57"/>
    </row>
    <row r="598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8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  <c r="AB598" s="57"/>
      <c r="AC598" s="57"/>
      <c r="AD598" s="57"/>
      <c r="AE598" s="57"/>
      <c r="AF598" s="57"/>
      <c r="AG598" s="57"/>
      <c r="AH598" s="57"/>
      <c r="AI598" s="57"/>
      <c r="AJ598" s="57"/>
      <c r="AK598" s="57"/>
      <c r="AL598" s="57"/>
      <c r="AM598" s="57"/>
      <c r="AN598" s="57"/>
      <c r="AO598" s="57"/>
      <c r="AP598" s="57"/>
      <c r="AQ598" s="57"/>
      <c r="AR598" s="57"/>
      <c r="AS598" s="57"/>
      <c r="AT598" s="57"/>
    </row>
    <row r="599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8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  <c r="AB599" s="57"/>
      <c r="AC599" s="57"/>
      <c r="AD599" s="57"/>
      <c r="AE599" s="57"/>
      <c r="AF599" s="57"/>
      <c r="AG599" s="57"/>
      <c r="AH599" s="57"/>
      <c r="AI599" s="57"/>
      <c r="AJ599" s="57"/>
      <c r="AK599" s="57"/>
      <c r="AL599" s="57"/>
      <c r="AM599" s="57"/>
      <c r="AN599" s="57"/>
      <c r="AO599" s="57"/>
      <c r="AP599" s="57"/>
      <c r="AQ599" s="57"/>
      <c r="AR599" s="57"/>
      <c r="AS599" s="57"/>
      <c r="AT599" s="57"/>
    </row>
    <row r="600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8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  <c r="AB600" s="57"/>
      <c r="AC600" s="57"/>
      <c r="AD600" s="57"/>
      <c r="AE600" s="57"/>
      <c r="AF600" s="57"/>
      <c r="AG600" s="57"/>
      <c r="AH600" s="57"/>
      <c r="AI600" s="57"/>
      <c r="AJ600" s="57"/>
      <c r="AK600" s="57"/>
      <c r="AL600" s="57"/>
      <c r="AM600" s="57"/>
      <c r="AN600" s="57"/>
      <c r="AO600" s="57"/>
      <c r="AP600" s="57"/>
      <c r="AQ600" s="57"/>
      <c r="AR600" s="57"/>
      <c r="AS600" s="57"/>
      <c r="AT600" s="57"/>
    </row>
    <row r="601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8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  <c r="AA601" s="57"/>
      <c r="AB601" s="57"/>
      <c r="AC601" s="57"/>
      <c r="AD601" s="57"/>
      <c r="AE601" s="57"/>
      <c r="AF601" s="57"/>
      <c r="AG601" s="57"/>
      <c r="AH601" s="57"/>
      <c r="AI601" s="57"/>
      <c r="AJ601" s="57"/>
      <c r="AK601" s="57"/>
      <c r="AL601" s="57"/>
      <c r="AM601" s="57"/>
      <c r="AN601" s="57"/>
      <c r="AO601" s="57"/>
      <c r="AP601" s="57"/>
      <c r="AQ601" s="57"/>
      <c r="AR601" s="57"/>
      <c r="AS601" s="57"/>
      <c r="AT601" s="57"/>
    </row>
    <row r="602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8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  <c r="AA602" s="57"/>
      <c r="AB602" s="57"/>
      <c r="AC602" s="57"/>
      <c r="AD602" s="57"/>
      <c r="AE602" s="57"/>
      <c r="AF602" s="57"/>
      <c r="AG602" s="57"/>
      <c r="AH602" s="57"/>
      <c r="AI602" s="57"/>
      <c r="AJ602" s="57"/>
      <c r="AK602" s="57"/>
      <c r="AL602" s="57"/>
      <c r="AM602" s="57"/>
      <c r="AN602" s="57"/>
      <c r="AO602" s="57"/>
      <c r="AP602" s="57"/>
      <c r="AQ602" s="57"/>
      <c r="AR602" s="57"/>
      <c r="AS602" s="57"/>
      <c r="AT602" s="57"/>
    </row>
    <row r="603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8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  <c r="AA603" s="57"/>
      <c r="AB603" s="57"/>
      <c r="AC603" s="57"/>
      <c r="AD603" s="57"/>
      <c r="AE603" s="57"/>
      <c r="AF603" s="57"/>
      <c r="AG603" s="57"/>
      <c r="AH603" s="57"/>
      <c r="AI603" s="57"/>
      <c r="AJ603" s="57"/>
      <c r="AK603" s="57"/>
      <c r="AL603" s="57"/>
      <c r="AM603" s="57"/>
      <c r="AN603" s="57"/>
      <c r="AO603" s="57"/>
      <c r="AP603" s="57"/>
      <c r="AQ603" s="57"/>
      <c r="AR603" s="57"/>
      <c r="AS603" s="57"/>
      <c r="AT603" s="57"/>
    </row>
    <row r="604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8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  <c r="AA604" s="57"/>
      <c r="AB604" s="57"/>
      <c r="AC604" s="57"/>
      <c r="AD604" s="57"/>
      <c r="AE604" s="57"/>
      <c r="AF604" s="57"/>
      <c r="AG604" s="57"/>
      <c r="AH604" s="57"/>
      <c r="AI604" s="57"/>
      <c r="AJ604" s="57"/>
      <c r="AK604" s="57"/>
      <c r="AL604" s="57"/>
      <c r="AM604" s="57"/>
      <c r="AN604" s="57"/>
      <c r="AO604" s="57"/>
      <c r="AP604" s="57"/>
      <c r="AQ604" s="57"/>
      <c r="AR604" s="57"/>
      <c r="AS604" s="57"/>
      <c r="AT604" s="57"/>
    </row>
    <row r="605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8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  <c r="AA605" s="57"/>
      <c r="AB605" s="57"/>
      <c r="AC605" s="57"/>
      <c r="AD605" s="57"/>
      <c r="AE605" s="57"/>
      <c r="AF605" s="57"/>
      <c r="AG605" s="57"/>
      <c r="AH605" s="57"/>
      <c r="AI605" s="57"/>
      <c r="AJ605" s="57"/>
      <c r="AK605" s="57"/>
      <c r="AL605" s="57"/>
      <c r="AM605" s="57"/>
      <c r="AN605" s="57"/>
      <c r="AO605" s="57"/>
      <c r="AP605" s="57"/>
      <c r="AQ605" s="57"/>
      <c r="AR605" s="57"/>
      <c r="AS605" s="57"/>
      <c r="AT605" s="57"/>
    </row>
    <row r="606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8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  <c r="AA606" s="57"/>
      <c r="AB606" s="57"/>
      <c r="AC606" s="57"/>
      <c r="AD606" s="57"/>
      <c r="AE606" s="57"/>
      <c r="AF606" s="57"/>
      <c r="AG606" s="57"/>
      <c r="AH606" s="57"/>
      <c r="AI606" s="57"/>
      <c r="AJ606" s="57"/>
      <c r="AK606" s="57"/>
      <c r="AL606" s="57"/>
      <c r="AM606" s="57"/>
      <c r="AN606" s="57"/>
      <c r="AO606" s="57"/>
      <c r="AP606" s="57"/>
      <c r="AQ606" s="57"/>
      <c r="AR606" s="57"/>
      <c r="AS606" s="57"/>
      <c r="AT606" s="57"/>
    </row>
    <row r="607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8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  <c r="AA607" s="57"/>
      <c r="AB607" s="57"/>
      <c r="AC607" s="57"/>
      <c r="AD607" s="57"/>
      <c r="AE607" s="57"/>
      <c r="AF607" s="57"/>
      <c r="AG607" s="57"/>
      <c r="AH607" s="57"/>
      <c r="AI607" s="57"/>
      <c r="AJ607" s="57"/>
      <c r="AK607" s="57"/>
      <c r="AL607" s="57"/>
      <c r="AM607" s="57"/>
      <c r="AN607" s="57"/>
      <c r="AO607" s="57"/>
      <c r="AP607" s="57"/>
      <c r="AQ607" s="57"/>
      <c r="AR607" s="57"/>
      <c r="AS607" s="57"/>
      <c r="AT607" s="57"/>
    </row>
    <row r="608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8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  <c r="AA608" s="57"/>
      <c r="AB608" s="57"/>
      <c r="AC608" s="57"/>
      <c r="AD608" s="57"/>
      <c r="AE608" s="57"/>
      <c r="AF608" s="57"/>
      <c r="AG608" s="57"/>
      <c r="AH608" s="57"/>
      <c r="AI608" s="57"/>
      <c r="AJ608" s="57"/>
      <c r="AK608" s="57"/>
      <c r="AL608" s="57"/>
      <c r="AM608" s="57"/>
      <c r="AN608" s="57"/>
      <c r="AO608" s="57"/>
      <c r="AP608" s="57"/>
      <c r="AQ608" s="57"/>
      <c r="AR608" s="57"/>
      <c r="AS608" s="57"/>
      <c r="AT608" s="57"/>
    </row>
    <row r="609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8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  <c r="AA609" s="57"/>
      <c r="AB609" s="57"/>
      <c r="AC609" s="57"/>
      <c r="AD609" s="57"/>
      <c r="AE609" s="57"/>
      <c r="AF609" s="57"/>
      <c r="AG609" s="57"/>
      <c r="AH609" s="57"/>
      <c r="AI609" s="57"/>
      <c r="AJ609" s="57"/>
      <c r="AK609" s="57"/>
      <c r="AL609" s="57"/>
      <c r="AM609" s="57"/>
      <c r="AN609" s="57"/>
      <c r="AO609" s="57"/>
      <c r="AP609" s="57"/>
      <c r="AQ609" s="57"/>
      <c r="AR609" s="57"/>
      <c r="AS609" s="57"/>
      <c r="AT609" s="57"/>
    </row>
    <row r="610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8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  <c r="AA610" s="57"/>
      <c r="AB610" s="57"/>
      <c r="AC610" s="57"/>
      <c r="AD610" s="57"/>
      <c r="AE610" s="57"/>
      <c r="AF610" s="57"/>
      <c r="AG610" s="57"/>
      <c r="AH610" s="57"/>
      <c r="AI610" s="57"/>
      <c r="AJ610" s="57"/>
      <c r="AK610" s="57"/>
      <c r="AL610" s="57"/>
      <c r="AM610" s="57"/>
      <c r="AN610" s="57"/>
      <c r="AO610" s="57"/>
      <c r="AP610" s="57"/>
      <c r="AQ610" s="57"/>
      <c r="AR610" s="57"/>
      <c r="AS610" s="57"/>
      <c r="AT610" s="57"/>
    </row>
    <row r="611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8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  <c r="AA611" s="57"/>
      <c r="AB611" s="57"/>
      <c r="AC611" s="57"/>
      <c r="AD611" s="57"/>
      <c r="AE611" s="57"/>
      <c r="AF611" s="57"/>
      <c r="AG611" s="57"/>
      <c r="AH611" s="57"/>
      <c r="AI611" s="57"/>
      <c r="AJ611" s="57"/>
      <c r="AK611" s="57"/>
      <c r="AL611" s="57"/>
      <c r="AM611" s="57"/>
      <c r="AN611" s="57"/>
      <c r="AO611" s="57"/>
      <c r="AP611" s="57"/>
      <c r="AQ611" s="57"/>
      <c r="AR611" s="57"/>
      <c r="AS611" s="57"/>
      <c r="AT611" s="57"/>
    </row>
    <row r="612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8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  <c r="AA612" s="57"/>
      <c r="AB612" s="57"/>
      <c r="AC612" s="57"/>
      <c r="AD612" s="57"/>
      <c r="AE612" s="57"/>
      <c r="AF612" s="57"/>
      <c r="AG612" s="57"/>
      <c r="AH612" s="57"/>
      <c r="AI612" s="57"/>
      <c r="AJ612" s="57"/>
      <c r="AK612" s="57"/>
      <c r="AL612" s="57"/>
      <c r="AM612" s="57"/>
      <c r="AN612" s="57"/>
      <c r="AO612" s="57"/>
      <c r="AP612" s="57"/>
      <c r="AQ612" s="57"/>
      <c r="AR612" s="57"/>
      <c r="AS612" s="57"/>
      <c r="AT612" s="57"/>
    </row>
    <row r="613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8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  <c r="AA613" s="57"/>
      <c r="AB613" s="57"/>
      <c r="AC613" s="57"/>
      <c r="AD613" s="57"/>
      <c r="AE613" s="57"/>
      <c r="AF613" s="57"/>
      <c r="AG613" s="57"/>
      <c r="AH613" s="57"/>
      <c r="AI613" s="57"/>
      <c r="AJ613" s="57"/>
      <c r="AK613" s="57"/>
      <c r="AL613" s="57"/>
      <c r="AM613" s="57"/>
      <c r="AN613" s="57"/>
      <c r="AO613" s="57"/>
      <c r="AP613" s="57"/>
      <c r="AQ613" s="57"/>
      <c r="AR613" s="57"/>
      <c r="AS613" s="57"/>
      <c r="AT613" s="57"/>
    </row>
    <row r="614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8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  <c r="AA614" s="57"/>
      <c r="AB614" s="57"/>
      <c r="AC614" s="57"/>
      <c r="AD614" s="57"/>
      <c r="AE614" s="57"/>
      <c r="AF614" s="57"/>
      <c r="AG614" s="57"/>
      <c r="AH614" s="57"/>
      <c r="AI614" s="57"/>
      <c r="AJ614" s="57"/>
      <c r="AK614" s="57"/>
      <c r="AL614" s="57"/>
      <c r="AM614" s="57"/>
      <c r="AN614" s="57"/>
      <c r="AO614" s="57"/>
      <c r="AP614" s="57"/>
      <c r="AQ614" s="57"/>
      <c r="AR614" s="57"/>
      <c r="AS614" s="57"/>
      <c r="AT614" s="57"/>
    </row>
    <row r="615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8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  <c r="AA615" s="57"/>
      <c r="AB615" s="57"/>
      <c r="AC615" s="57"/>
      <c r="AD615" s="57"/>
      <c r="AE615" s="57"/>
      <c r="AF615" s="57"/>
      <c r="AG615" s="57"/>
      <c r="AH615" s="57"/>
      <c r="AI615" s="57"/>
      <c r="AJ615" s="57"/>
      <c r="AK615" s="57"/>
      <c r="AL615" s="57"/>
      <c r="AM615" s="57"/>
      <c r="AN615" s="57"/>
      <c r="AO615" s="57"/>
      <c r="AP615" s="57"/>
      <c r="AQ615" s="57"/>
      <c r="AR615" s="57"/>
      <c r="AS615" s="57"/>
      <c r="AT615" s="57"/>
    </row>
    <row r="616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8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  <c r="AA616" s="57"/>
      <c r="AB616" s="57"/>
      <c r="AC616" s="57"/>
      <c r="AD616" s="57"/>
      <c r="AE616" s="57"/>
      <c r="AF616" s="57"/>
      <c r="AG616" s="57"/>
      <c r="AH616" s="57"/>
      <c r="AI616" s="57"/>
      <c r="AJ616" s="57"/>
      <c r="AK616" s="57"/>
      <c r="AL616" s="57"/>
      <c r="AM616" s="57"/>
      <c r="AN616" s="57"/>
      <c r="AO616" s="57"/>
      <c r="AP616" s="57"/>
      <c r="AQ616" s="57"/>
      <c r="AR616" s="57"/>
      <c r="AS616" s="57"/>
      <c r="AT616" s="57"/>
    </row>
    <row r="617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8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  <c r="AA617" s="57"/>
      <c r="AB617" s="57"/>
      <c r="AC617" s="57"/>
      <c r="AD617" s="57"/>
      <c r="AE617" s="57"/>
      <c r="AF617" s="57"/>
      <c r="AG617" s="57"/>
      <c r="AH617" s="57"/>
      <c r="AI617" s="57"/>
      <c r="AJ617" s="57"/>
      <c r="AK617" s="57"/>
      <c r="AL617" s="57"/>
      <c r="AM617" s="57"/>
      <c r="AN617" s="57"/>
      <c r="AO617" s="57"/>
      <c r="AP617" s="57"/>
      <c r="AQ617" s="57"/>
      <c r="AR617" s="57"/>
      <c r="AS617" s="57"/>
      <c r="AT617" s="57"/>
    </row>
    <row r="618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8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  <c r="AA618" s="57"/>
      <c r="AB618" s="57"/>
      <c r="AC618" s="57"/>
      <c r="AD618" s="57"/>
      <c r="AE618" s="57"/>
      <c r="AF618" s="57"/>
      <c r="AG618" s="57"/>
      <c r="AH618" s="57"/>
      <c r="AI618" s="57"/>
      <c r="AJ618" s="57"/>
      <c r="AK618" s="57"/>
      <c r="AL618" s="57"/>
      <c r="AM618" s="57"/>
      <c r="AN618" s="57"/>
      <c r="AO618" s="57"/>
      <c r="AP618" s="57"/>
      <c r="AQ618" s="57"/>
      <c r="AR618" s="57"/>
      <c r="AS618" s="57"/>
      <c r="AT618" s="57"/>
    </row>
    <row r="619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8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  <c r="AA619" s="57"/>
      <c r="AB619" s="57"/>
      <c r="AC619" s="57"/>
      <c r="AD619" s="57"/>
      <c r="AE619" s="57"/>
      <c r="AF619" s="57"/>
      <c r="AG619" s="57"/>
      <c r="AH619" s="57"/>
      <c r="AI619" s="57"/>
      <c r="AJ619" s="57"/>
      <c r="AK619" s="57"/>
      <c r="AL619" s="57"/>
      <c r="AM619" s="57"/>
      <c r="AN619" s="57"/>
      <c r="AO619" s="57"/>
      <c r="AP619" s="57"/>
      <c r="AQ619" s="57"/>
      <c r="AR619" s="57"/>
      <c r="AS619" s="57"/>
      <c r="AT619" s="57"/>
    </row>
    <row r="620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8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  <c r="AA620" s="57"/>
      <c r="AB620" s="57"/>
      <c r="AC620" s="57"/>
      <c r="AD620" s="57"/>
      <c r="AE620" s="57"/>
      <c r="AF620" s="57"/>
      <c r="AG620" s="57"/>
      <c r="AH620" s="57"/>
      <c r="AI620" s="57"/>
      <c r="AJ620" s="57"/>
      <c r="AK620" s="57"/>
      <c r="AL620" s="57"/>
      <c r="AM620" s="57"/>
      <c r="AN620" s="57"/>
      <c r="AO620" s="57"/>
      <c r="AP620" s="57"/>
      <c r="AQ620" s="57"/>
      <c r="AR620" s="57"/>
      <c r="AS620" s="57"/>
      <c r="AT620" s="57"/>
    </row>
    <row r="621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8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  <c r="AA621" s="57"/>
      <c r="AB621" s="57"/>
      <c r="AC621" s="57"/>
      <c r="AD621" s="57"/>
      <c r="AE621" s="57"/>
      <c r="AF621" s="57"/>
      <c r="AG621" s="57"/>
      <c r="AH621" s="57"/>
      <c r="AI621" s="57"/>
      <c r="AJ621" s="57"/>
      <c r="AK621" s="57"/>
      <c r="AL621" s="57"/>
      <c r="AM621" s="57"/>
      <c r="AN621" s="57"/>
      <c r="AO621" s="57"/>
      <c r="AP621" s="57"/>
      <c r="AQ621" s="57"/>
      <c r="AR621" s="57"/>
      <c r="AS621" s="57"/>
      <c r="AT621" s="57"/>
    </row>
    <row r="622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8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  <c r="AA622" s="57"/>
      <c r="AB622" s="57"/>
      <c r="AC622" s="57"/>
      <c r="AD622" s="57"/>
      <c r="AE622" s="57"/>
      <c r="AF622" s="57"/>
      <c r="AG622" s="57"/>
      <c r="AH622" s="57"/>
      <c r="AI622" s="57"/>
      <c r="AJ622" s="57"/>
      <c r="AK622" s="57"/>
      <c r="AL622" s="57"/>
      <c r="AM622" s="57"/>
      <c r="AN622" s="57"/>
      <c r="AO622" s="57"/>
      <c r="AP622" s="57"/>
      <c r="AQ622" s="57"/>
      <c r="AR622" s="57"/>
      <c r="AS622" s="57"/>
      <c r="AT622" s="57"/>
    </row>
    <row r="623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8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  <c r="AA623" s="57"/>
      <c r="AB623" s="57"/>
      <c r="AC623" s="57"/>
      <c r="AD623" s="57"/>
      <c r="AE623" s="57"/>
      <c r="AF623" s="57"/>
      <c r="AG623" s="57"/>
      <c r="AH623" s="57"/>
      <c r="AI623" s="57"/>
      <c r="AJ623" s="57"/>
      <c r="AK623" s="57"/>
      <c r="AL623" s="57"/>
      <c r="AM623" s="57"/>
      <c r="AN623" s="57"/>
      <c r="AO623" s="57"/>
      <c r="AP623" s="57"/>
      <c r="AQ623" s="57"/>
      <c r="AR623" s="57"/>
      <c r="AS623" s="57"/>
      <c r="AT623" s="57"/>
    </row>
    <row r="624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8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  <c r="AA624" s="57"/>
      <c r="AB624" s="57"/>
      <c r="AC624" s="57"/>
      <c r="AD624" s="57"/>
      <c r="AE624" s="57"/>
      <c r="AF624" s="57"/>
      <c r="AG624" s="57"/>
      <c r="AH624" s="57"/>
      <c r="AI624" s="57"/>
      <c r="AJ624" s="57"/>
      <c r="AK624" s="57"/>
      <c r="AL624" s="57"/>
      <c r="AM624" s="57"/>
      <c r="AN624" s="57"/>
      <c r="AO624" s="57"/>
      <c r="AP624" s="57"/>
      <c r="AQ624" s="57"/>
      <c r="AR624" s="57"/>
      <c r="AS624" s="57"/>
      <c r="AT624" s="57"/>
    </row>
    <row r="625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8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  <c r="AA625" s="57"/>
      <c r="AB625" s="57"/>
      <c r="AC625" s="57"/>
      <c r="AD625" s="57"/>
      <c r="AE625" s="57"/>
      <c r="AF625" s="57"/>
      <c r="AG625" s="57"/>
      <c r="AH625" s="57"/>
      <c r="AI625" s="57"/>
      <c r="AJ625" s="57"/>
      <c r="AK625" s="57"/>
      <c r="AL625" s="57"/>
      <c r="AM625" s="57"/>
      <c r="AN625" s="57"/>
      <c r="AO625" s="57"/>
      <c r="AP625" s="57"/>
      <c r="AQ625" s="57"/>
      <c r="AR625" s="57"/>
      <c r="AS625" s="57"/>
      <c r="AT625" s="57"/>
    </row>
    <row r="626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8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  <c r="AA626" s="57"/>
      <c r="AB626" s="57"/>
      <c r="AC626" s="57"/>
      <c r="AD626" s="57"/>
      <c r="AE626" s="57"/>
      <c r="AF626" s="57"/>
      <c r="AG626" s="57"/>
      <c r="AH626" s="57"/>
      <c r="AI626" s="57"/>
      <c r="AJ626" s="57"/>
      <c r="AK626" s="57"/>
      <c r="AL626" s="57"/>
      <c r="AM626" s="57"/>
      <c r="AN626" s="57"/>
      <c r="AO626" s="57"/>
      <c r="AP626" s="57"/>
      <c r="AQ626" s="57"/>
      <c r="AR626" s="57"/>
      <c r="AS626" s="57"/>
      <c r="AT626" s="57"/>
    </row>
    <row r="627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8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  <c r="AA627" s="57"/>
      <c r="AB627" s="57"/>
      <c r="AC627" s="57"/>
      <c r="AD627" s="57"/>
      <c r="AE627" s="57"/>
      <c r="AF627" s="57"/>
      <c r="AG627" s="57"/>
      <c r="AH627" s="57"/>
      <c r="AI627" s="57"/>
      <c r="AJ627" s="57"/>
      <c r="AK627" s="57"/>
      <c r="AL627" s="57"/>
      <c r="AM627" s="57"/>
      <c r="AN627" s="57"/>
      <c r="AO627" s="57"/>
      <c r="AP627" s="57"/>
      <c r="AQ627" s="57"/>
      <c r="AR627" s="57"/>
      <c r="AS627" s="57"/>
      <c r="AT627" s="57"/>
    </row>
    <row r="628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8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  <c r="AB628" s="57"/>
      <c r="AC628" s="57"/>
      <c r="AD628" s="57"/>
      <c r="AE628" s="57"/>
      <c r="AF628" s="57"/>
      <c r="AG628" s="57"/>
      <c r="AH628" s="57"/>
      <c r="AI628" s="57"/>
      <c r="AJ628" s="57"/>
      <c r="AK628" s="57"/>
      <c r="AL628" s="57"/>
      <c r="AM628" s="57"/>
      <c r="AN628" s="57"/>
      <c r="AO628" s="57"/>
      <c r="AP628" s="57"/>
      <c r="AQ628" s="57"/>
      <c r="AR628" s="57"/>
      <c r="AS628" s="57"/>
      <c r="AT628" s="57"/>
    </row>
    <row r="629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8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  <c r="AA629" s="57"/>
      <c r="AB629" s="57"/>
      <c r="AC629" s="57"/>
      <c r="AD629" s="57"/>
      <c r="AE629" s="57"/>
      <c r="AF629" s="57"/>
      <c r="AG629" s="57"/>
      <c r="AH629" s="57"/>
      <c r="AI629" s="57"/>
      <c r="AJ629" s="57"/>
      <c r="AK629" s="57"/>
      <c r="AL629" s="57"/>
      <c r="AM629" s="57"/>
      <c r="AN629" s="57"/>
      <c r="AO629" s="57"/>
      <c r="AP629" s="57"/>
      <c r="AQ629" s="57"/>
      <c r="AR629" s="57"/>
      <c r="AS629" s="57"/>
      <c r="AT629" s="57"/>
    </row>
    <row r="630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8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  <c r="AA630" s="57"/>
      <c r="AB630" s="57"/>
      <c r="AC630" s="57"/>
      <c r="AD630" s="57"/>
      <c r="AE630" s="57"/>
      <c r="AF630" s="57"/>
      <c r="AG630" s="57"/>
      <c r="AH630" s="57"/>
      <c r="AI630" s="57"/>
      <c r="AJ630" s="57"/>
      <c r="AK630" s="57"/>
      <c r="AL630" s="57"/>
      <c r="AM630" s="57"/>
      <c r="AN630" s="57"/>
      <c r="AO630" s="57"/>
      <c r="AP630" s="57"/>
      <c r="AQ630" s="57"/>
      <c r="AR630" s="57"/>
      <c r="AS630" s="57"/>
      <c r="AT630" s="57"/>
    </row>
    <row r="631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8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  <c r="AA631" s="57"/>
      <c r="AB631" s="57"/>
      <c r="AC631" s="57"/>
      <c r="AD631" s="57"/>
      <c r="AE631" s="57"/>
      <c r="AF631" s="57"/>
      <c r="AG631" s="57"/>
      <c r="AH631" s="57"/>
      <c r="AI631" s="57"/>
      <c r="AJ631" s="57"/>
      <c r="AK631" s="57"/>
      <c r="AL631" s="57"/>
      <c r="AM631" s="57"/>
      <c r="AN631" s="57"/>
      <c r="AO631" s="57"/>
      <c r="AP631" s="57"/>
      <c r="AQ631" s="57"/>
      <c r="AR631" s="57"/>
      <c r="AS631" s="57"/>
      <c r="AT631" s="57"/>
    </row>
    <row r="632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8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  <c r="AA632" s="57"/>
      <c r="AB632" s="57"/>
      <c r="AC632" s="57"/>
      <c r="AD632" s="57"/>
      <c r="AE632" s="57"/>
      <c r="AF632" s="57"/>
      <c r="AG632" s="57"/>
      <c r="AH632" s="57"/>
      <c r="AI632" s="57"/>
      <c r="AJ632" s="57"/>
      <c r="AK632" s="57"/>
      <c r="AL632" s="57"/>
      <c r="AM632" s="57"/>
      <c r="AN632" s="57"/>
      <c r="AO632" s="57"/>
      <c r="AP632" s="57"/>
      <c r="AQ632" s="57"/>
      <c r="AR632" s="57"/>
      <c r="AS632" s="57"/>
      <c r="AT632" s="57"/>
    </row>
    <row r="633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8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  <c r="AA633" s="57"/>
      <c r="AB633" s="57"/>
      <c r="AC633" s="57"/>
      <c r="AD633" s="57"/>
      <c r="AE633" s="57"/>
      <c r="AF633" s="57"/>
      <c r="AG633" s="57"/>
      <c r="AH633" s="57"/>
      <c r="AI633" s="57"/>
      <c r="AJ633" s="57"/>
      <c r="AK633" s="57"/>
      <c r="AL633" s="57"/>
      <c r="AM633" s="57"/>
      <c r="AN633" s="57"/>
      <c r="AO633" s="57"/>
      <c r="AP633" s="57"/>
      <c r="AQ633" s="57"/>
      <c r="AR633" s="57"/>
      <c r="AS633" s="57"/>
      <c r="AT633" s="57"/>
    </row>
    <row r="634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8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  <c r="AA634" s="57"/>
      <c r="AB634" s="57"/>
      <c r="AC634" s="57"/>
      <c r="AD634" s="57"/>
      <c r="AE634" s="57"/>
      <c r="AF634" s="57"/>
      <c r="AG634" s="57"/>
      <c r="AH634" s="57"/>
      <c r="AI634" s="57"/>
      <c r="AJ634" s="57"/>
      <c r="AK634" s="57"/>
      <c r="AL634" s="57"/>
      <c r="AM634" s="57"/>
      <c r="AN634" s="57"/>
      <c r="AO634" s="57"/>
      <c r="AP634" s="57"/>
      <c r="AQ634" s="57"/>
      <c r="AR634" s="57"/>
      <c r="AS634" s="57"/>
      <c r="AT634" s="57"/>
    </row>
    <row r="635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8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  <c r="AA635" s="57"/>
      <c r="AB635" s="57"/>
      <c r="AC635" s="57"/>
      <c r="AD635" s="57"/>
      <c r="AE635" s="57"/>
      <c r="AF635" s="57"/>
      <c r="AG635" s="57"/>
      <c r="AH635" s="57"/>
      <c r="AI635" s="57"/>
      <c r="AJ635" s="57"/>
      <c r="AK635" s="57"/>
      <c r="AL635" s="57"/>
      <c r="AM635" s="57"/>
      <c r="AN635" s="57"/>
      <c r="AO635" s="57"/>
      <c r="AP635" s="57"/>
      <c r="AQ635" s="57"/>
      <c r="AR635" s="57"/>
      <c r="AS635" s="57"/>
      <c r="AT635" s="57"/>
    </row>
    <row r="636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8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  <c r="AA636" s="57"/>
      <c r="AB636" s="57"/>
      <c r="AC636" s="57"/>
      <c r="AD636" s="57"/>
      <c r="AE636" s="57"/>
      <c r="AF636" s="57"/>
      <c r="AG636" s="57"/>
      <c r="AH636" s="57"/>
      <c r="AI636" s="57"/>
      <c r="AJ636" s="57"/>
      <c r="AK636" s="57"/>
      <c r="AL636" s="57"/>
      <c r="AM636" s="57"/>
      <c r="AN636" s="57"/>
      <c r="AO636" s="57"/>
      <c r="AP636" s="57"/>
      <c r="AQ636" s="57"/>
      <c r="AR636" s="57"/>
      <c r="AS636" s="57"/>
      <c r="AT636" s="57"/>
    </row>
    <row r="637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8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  <c r="AA637" s="57"/>
      <c r="AB637" s="57"/>
      <c r="AC637" s="57"/>
      <c r="AD637" s="57"/>
      <c r="AE637" s="57"/>
      <c r="AF637" s="57"/>
      <c r="AG637" s="57"/>
      <c r="AH637" s="57"/>
      <c r="AI637" s="57"/>
      <c r="AJ637" s="57"/>
      <c r="AK637" s="57"/>
      <c r="AL637" s="57"/>
      <c r="AM637" s="57"/>
      <c r="AN637" s="57"/>
      <c r="AO637" s="57"/>
      <c r="AP637" s="57"/>
      <c r="AQ637" s="57"/>
      <c r="AR637" s="57"/>
      <c r="AS637" s="57"/>
      <c r="AT637" s="57"/>
    </row>
    <row r="638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8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  <c r="AA638" s="57"/>
      <c r="AB638" s="57"/>
      <c r="AC638" s="57"/>
      <c r="AD638" s="57"/>
      <c r="AE638" s="57"/>
      <c r="AF638" s="57"/>
      <c r="AG638" s="57"/>
      <c r="AH638" s="57"/>
      <c r="AI638" s="57"/>
      <c r="AJ638" s="57"/>
      <c r="AK638" s="57"/>
      <c r="AL638" s="57"/>
      <c r="AM638" s="57"/>
      <c r="AN638" s="57"/>
      <c r="AO638" s="57"/>
      <c r="AP638" s="57"/>
      <c r="AQ638" s="57"/>
      <c r="AR638" s="57"/>
      <c r="AS638" s="57"/>
      <c r="AT638" s="57"/>
    </row>
    <row r="639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8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  <c r="AA639" s="57"/>
      <c r="AB639" s="57"/>
      <c r="AC639" s="57"/>
      <c r="AD639" s="57"/>
      <c r="AE639" s="57"/>
      <c r="AF639" s="57"/>
      <c r="AG639" s="57"/>
      <c r="AH639" s="57"/>
      <c r="AI639" s="57"/>
      <c r="AJ639" s="57"/>
      <c r="AK639" s="57"/>
      <c r="AL639" s="57"/>
      <c r="AM639" s="57"/>
      <c r="AN639" s="57"/>
      <c r="AO639" s="57"/>
      <c r="AP639" s="57"/>
      <c r="AQ639" s="57"/>
      <c r="AR639" s="57"/>
      <c r="AS639" s="57"/>
      <c r="AT639" s="57"/>
    </row>
    <row r="640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8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  <c r="AA640" s="57"/>
      <c r="AB640" s="57"/>
      <c r="AC640" s="57"/>
      <c r="AD640" s="57"/>
      <c r="AE640" s="57"/>
      <c r="AF640" s="57"/>
      <c r="AG640" s="57"/>
      <c r="AH640" s="57"/>
      <c r="AI640" s="57"/>
      <c r="AJ640" s="57"/>
      <c r="AK640" s="57"/>
      <c r="AL640" s="57"/>
      <c r="AM640" s="57"/>
      <c r="AN640" s="57"/>
      <c r="AO640" s="57"/>
      <c r="AP640" s="57"/>
      <c r="AQ640" s="57"/>
      <c r="AR640" s="57"/>
      <c r="AS640" s="57"/>
      <c r="AT640" s="57"/>
    </row>
    <row r="641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8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  <c r="AA641" s="57"/>
      <c r="AB641" s="57"/>
      <c r="AC641" s="57"/>
      <c r="AD641" s="57"/>
      <c r="AE641" s="57"/>
      <c r="AF641" s="57"/>
      <c r="AG641" s="57"/>
      <c r="AH641" s="57"/>
      <c r="AI641" s="57"/>
      <c r="AJ641" s="57"/>
      <c r="AK641" s="57"/>
      <c r="AL641" s="57"/>
      <c r="AM641" s="57"/>
      <c r="AN641" s="57"/>
      <c r="AO641" s="57"/>
      <c r="AP641" s="57"/>
      <c r="AQ641" s="57"/>
      <c r="AR641" s="57"/>
      <c r="AS641" s="57"/>
      <c r="AT641" s="57"/>
    </row>
    <row r="642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8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  <c r="AA642" s="57"/>
      <c r="AB642" s="57"/>
      <c r="AC642" s="57"/>
      <c r="AD642" s="57"/>
      <c r="AE642" s="57"/>
      <c r="AF642" s="57"/>
      <c r="AG642" s="57"/>
      <c r="AH642" s="57"/>
      <c r="AI642" s="57"/>
      <c r="AJ642" s="57"/>
      <c r="AK642" s="57"/>
      <c r="AL642" s="57"/>
      <c r="AM642" s="57"/>
      <c r="AN642" s="57"/>
      <c r="AO642" s="57"/>
      <c r="AP642" s="57"/>
      <c r="AQ642" s="57"/>
      <c r="AR642" s="57"/>
      <c r="AS642" s="57"/>
      <c r="AT642" s="57"/>
    </row>
    <row r="643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8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  <c r="AA643" s="57"/>
      <c r="AB643" s="57"/>
      <c r="AC643" s="57"/>
      <c r="AD643" s="57"/>
      <c r="AE643" s="57"/>
      <c r="AF643" s="57"/>
      <c r="AG643" s="57"/>
      <c r="AH643" s="57"/>
      <c r="AI643" s="57"/>
      <c r="AJ643" s="57"/>
      <c r="AK643" s="57"/>
      <c r="AL643" s="57"/>
      <c r="AM643" s="57"/>
      <c r="AN643" s="57"/>
      <c r="AO643" s="57"/>
      <c r="AP643" s="57"/>
      <c r="AQ643" s="57"/>
      <c r="AR643" s="57"/>
      <c r="AS643" s="57"/>
      <c r="AT643" s="57"/>
    </row>
    <row r="644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8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  <c r="AA644" s="57"/>
      <c r="AB644" s="57"/>
      <c r="AC644" s="57"/>
      <c r="AD644" s="57"/>
      <c r="AE644" s="57"/>
      <c r="AF644" s="57"/>
      <c r="AG644" s="57"/>
      <c r="AH644" s="57"/>
      <c r="AI644" s="57"/>
      <c r="AJ644" s="57"/>
      <c r="AK644" s="57"/>
      <c r="AL644" s="57"/>
      <c r="AM644" s="57"/>
      <c r="AN644" s="57"/>
      <c r="AO644" s="57"/>
      <c r="AP644" s="57"/>
      <c r="AQ644" s="57"/>
      <c r="AR644" s="57"/>
      <c r="AS644" s="57"/>
      <c r="AT644" s="57"/>
    </row>
    <row r="645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8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  <c r="AA645" s="57"/>
      <c r="AB645" s="57"/>
      <c r="AC645" s="57"/>
      <c r="AD645" s="57"/>
      <c r="AE645" s="57"/>
      <c r="AF645" s="57"/>
      <c r="AG645" s="57"/>
      <c r="AH645" s="57"/>
      <c r="AI645" s="57"/>
      <c r="AJ645" s="57"/>
      <c r="AK645" s="57"/>
      <c r="AL645" s="57"/>
      <c r="AM645" s="57"/>
      <c r="AN645" s="57"/>
      <c r="AO645" s="57"/>
      <c r="AP645" s="57"/>
      <c r="AQ645" s="57"/>
      <c r="AR645" s="57"/>
      <c r="AS645" s="57"/>
      <c r="AT645" s="57"/>
    </row>
    <row r="646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8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  <c r="AA646" s="57"/>
      <c r="AB646" s="57"/>
      <c r="AC646" s="57"/>
      <c r="AD646" s="57"/>
      <c r="AE646" s="57"/>
      <c r="AF646" s="57"/>
      <c r="AG646" s="57"/>
      <c r="AH646" s="57"/>
      <c r="AI646" s="57"/>
      <c r="AJ646" s="57"/>
      <c r="AK646" s="57"/>
      <c r="AL646" s="57"/>
      <c r="AM646" s="57"/>
      <c r="AN646" s="57"/>
      <c r="AO646" s="57"/>
      <c r="AP646" s="57"/>
      <c r="AQ646" s="57"/>
      <c r="AR646" s="57"/>
      <c r="AS646" s="57"/>
      <c r="AT646" s="57"/>
    </row>
    <row r="647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8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  <c r="AA647" s="57"/>
      <c r="AB647" s="57"/>
      <c r="AC647" s="57"/>
      <c r="AD647" s="57"/>
      <c r="AE647" s="57"/>
      <c r="AF647" s="57"/>
      <c r="AG647" s="57"/>
      <c r="AH647" s="57"/>
      <c r="AI647" s="57"/>
      <c r="AJ647" s="57"/>
      <c r="AK647" s="57"/>
      <c r="AL647" s="57"/>
      <c r="AM647" s="57"/>
      <c r="AN647" s="57"/>
      <c r="AO647" s="57"/>
      <c r="AP647" s="57"/>
      <c r="AQ647" s="57"/>
      <c r="AR647" s="57"/>
      <c r="AS647" s="57"/>
      <c r="AT647" s="57"/>
    </row>
    <row r="648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8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  <c r="AA648" s="57"/>
      <c r="AB648" s="57"/>
      <c r="AC648" s="57"/>
      <c r="AD648" s="57"/>
      <c r="AE648" s="57"/>
      <c r="AF648" s="57"/>
      <c r="AG648" s="57"/>
      <c r="AH648" s="57"/>
      <c r="AI648" s="57"/>
      <c r="AJ648" s="57"/>
      <c r="AK648" s="57"/>
      <c r="AL648" s="57"/>
      <c r="AM648" s="57"/>
      <c r="AN648" s="57"/>
      <c r="AO648" s="57"/>
      <c r="AP648" s="57"/>
      <c r="AQ648" s="57"/>
      <c r="AR648" s="57"/>
      <c r="AS648" s="57"/>
      <c r="AT648" s="57"/>
    </row>
    <row r="649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8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  <c r="AA649" s="57"/>
      <c r="AB649" s="57"/>
      <c r="AC649" s="57"/>
      <c r="AD649" s="57"/>
      <c r="AE649" s="57"/>
      <c r="AF649" s="57"/>
      <c r="AG649" s="57"/>
      <c r="AH649" s="57"/>
      <c r="AI649" s="57"/>
      <c r="AJ649" s="57"/>
      <c r="AK649" s="57"/>
      <c r="AL649" s="57"/>
      <c r="AM649" s="57"/>
      <c r="AN649" s="57"/>
      <c r="AO649" s="57"/>
      <c r="AP649" s="57"/>
      <c r="AQ649" s="57"/>
      <c r="AR649" s="57"/>
      <c r="AS649" s="57"/>
      <c r="AT649" s="57"/>
    </row>
    <row r="650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8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  <c r="AA650" s="57"/>
      <c r="AB650" s="57"/>
      <c r="AC650" s="57"/>
      <c r="AD650" s="57"/>
      <c r="AE650" s="57"/>
      <c r="AF650" s="57"/>
      <c r="AG650" s="57"/>
      <c r="AH650" s="57"/>
      <c r="AI650" s="57"/>
      <c r="AJ650" s="57"/>
      <c r="AK650" s="57"/>
      <c r="AL650" s="57"/>
      <c r="AM650" s="57"/>
      <c r="AN650" s="57"/>
      <c r="AO650" s="57"/>
      <c r="AP650" s="57"/>
      <c r="AQ650" s="57"/>
      <c r="AR650" s="57"/>
      <c r="AS650" s="57"/>
      <c r="AT650" s="57"/>
    </row>
    <row r="651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8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  <c r="AB651" s="57"/>
      <c r="AC651" s="57"/>
      <c r="AD651" s="57"/>
      <c r="AE651" s="57"/>
      <c r="AF651" s="57"/>
      <c r="AG651" s="57"/>
      <c r="AH651" s="57"/>
      <c r="AI651" s="57"/>
      <c r="AJ651" s="57"/>
      <c r="AK651" s="57"/>
      <c r="AL651" s="57"/>
      <c r="AM651" s="57"/>
      <c r="AN651" s="57"/>
      <c r="AO651" s="57"/>
      <c r="AP651" s="57"/>
      <c r="AQ651" s="57"/>
      <c r="AR651" s="57"/>
      <c r="AS651" s="57"/>
      <c r="AT651" s="57"/>
    </row>
    <row r="652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8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  <c r="AA652" s="57"/>
      <c r="AB652" s="57"/>
      <c r="AC652" s="57"/>
      <c r="AD652" s="57"/>
      <c r="AE652" s="57"/>
      <c r="AF652" s="57"/>
      <c r="AG652" s="57"/>
      <c r="AH652" s="57"/>
      <c r="AI652" s="57"/>
      <c r="AJ652" s="57"/>
      <c r="AK652" s="57"/>
      <c r="AL652" s="57"/>
      <c r="AM652" s="57"/>
      <c r="AN652" s="57"/>
      <c r="AO652" s="57"/>
      <c r="AP652" s="57"/>
      <c r="AQ652" s="57"/>
      <c r="AR652" s="57"/>
      <c r="AS652" s="57"/>
      <c r="AT652" s="57"/>
    </row>
    <row r="653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8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  <c r="AA653" s="57"/>
      <c r="AB653" s="57"/>
      <c r="AC653" s="57"/>
      <c r="AD653" s="57"/>
      <c r="AE653" s="57"/>
      <c r="AF653" s="57"/>
      <c r="AG653" s="57"/>
      <c r="AH653" s="57"/>
      <c r="AI653" s="57"/>
      <c r="AJ653" s="57"/>
      <c r="AK653" s="57"/>
      <c r="AL653" s="57"/>
      <c r="AM653" s="57"/>
      <c r="AN653" s="57"/>
      <c r="AO653" s="57"/>
      <c r="AP653" s="57"/>
      <c r="AQ653" s="57"/>
      <c r="AR653" s="57"/>
      <c r="AS653" s="57"/>
      <c r="AT653" s="57"/>
    </row>
    <row r="654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8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  <c r="AA654" s="57"/>
      <c r="AB654" s="57"/>
      <c r="AC654" s="57"/>
      <c r="AD654" s="57"/>
      <c r="AE654" s="57"/>
      <c r="AF654" s="57"/>
      <c r="AG654" s="57"/>
      <c r="AH654" s="57"/>
      <c r="AI654" s="57"/>
      <c r="AJ654" s="57"/>
      <c r="AK654" s="57"/>
      <c r="AL654" s="57"/>
      <c r="AM654" s="57"/>
      <c r="AN654" s="57"/>
      <c r="AO654" s="57"/>
      <c r="AP654" s="57"/>
      <c r="AQ654" s="57"/>
      <c r="AR654" s="57"/>
      <c r="AS654" s="57"/>
      <c r="AT654" s="57"/>
    </row>
    <row r="655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8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  <c r="AA655" s="57"/>
      <c r="AB655" s="57"/>
      <c r="AC655" s="57"/>
      <c r="AD655" s="57"/>
      <c r="AE655" s="57"/>
      <c r="AF655" s="57"/>
      <c r="AG655" s="57"/>
      <c r="AH655" s="57"/>
      <c r="AI655" s="57"/>
      <c r="AJ655" s="57"/>
      <c r="AK655" s="57"/>
      <c r="AL655" s="57"/>
      <c r="AM655" s="57"/>
      <c r="AN655" s="57"/>
      <c r="AO655" s="57"/>
      <c r="AP655" s="57"/>
      <c r="AQ655" s="57"/>
      <c r="AR655" s="57"/>
      <c r="AS655" s="57"/>
      <c r="AT655" s="57"/>
    </row>
    <row r="656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8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  <c r="AA656" s="57"/>
      <c r="AB656" s="57"/>
      <c r="AC656" s="57"/>
      <c r="AD656" s="57"/>
      <c r="AE656" s="57"/>
      <c r="AF656" s="57"/>
      <c r="AG656" s="57"/>
      <c r="AH656" s="57"/>
      <c r="AI656" s="57"/>
      <c r="AJ656" s="57"/>
      <c r="AK656" s="57"/>
      <c r="AL656" s="57"/>
      <c r="AM656" s="57"/>
      <c r="AN656" s="57"/>
      <c r="AO656" s="57"/>
      <c r="AP656" s="57"/>
      <c r="AQ656" s="57"/>
      <c r="AR656" s="57"/>
      <c r="AS656" s="57"/>
      <c r="AT656" s="57"/>
    </row>
    <row r="657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8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  <c r="AA657" s="57"/>
      <c r="AB657" s="57"/>
      <c r="AC657" s="57"/>
      <c r="AD657" s="57"/>
      <c r="AE657" s="57"/>
      <c r="AF657" s="57"/>
      <c r="AG657" s="57"/>
      <c r="AH657" s="57"/>
      <c r="AI657" s="57"/>
      <c r="AJ657" s="57"/>
      <c r="AK657" s="57"/>
      <c r="AL657" s="57"/>
      <c r="AM657" s="57"/>
      <c r="AN657" s="57"/>
      <c r="AO657" s="57"/>
      <c r="AP657" s="57"/>
      <c r="AQ657" s="57"/>
      <c r="AR657" s="57"/>
      <c r="AS657" s="57"/>
      <c r="AT657" s="57"/>
    </row>
    <row r="658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8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  <c r="AA658" s="57"/>
      <c r="AB658" s="57"/>
      <c r="AC658" s="57"/>
      <c r="AD658" s="57"/>
      <c r="AE658" s="57"/>
      <c r="AF658" s="57"/>
      <c r="AG658" s="57"/>
      <c r="AH658" s="57"/>
      <c r="AI658" s="57"/>
      <c r="AJ658" s="57"/>
      <c r="AK658" s="57"/>
      <c r="AL658" s="57"/>
      <c r="AM658" s="57"/>
      <c r="AN658" s="57"/>
      <c r="AO658" s="57"/>
      <c r="AP658" s="57"/>
      <c r="AQ658" s="57"/>
      <c r="AR658" s="57"/>
      <c r="AS658" s="57"/>
      <c r="AT658" s="57"/>
    </row>
    <row r="659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8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  <c r="AA659" s="57"/>
      <c r="AB659" s="57"/>
      <c r="AC659" s="57"/>
      <c r="AD659" s="57"/>
      <c r="AE659" s="57"/>
      <c r="AF659" s="57"/>
      <c r="AG659" s="57"/>
      <c r="AH659" s="57"/>
      <c r="AI659" s="57"/>
      <c r="AJ659" s="57"/>
      <c r="AK659" s="57"/>
      <c r="AL659" s="57"/>
      <c r="AM659" s="57"/>
      <c r="AN659" s="57"/>
      <c r="AO659" s="57"/>
      <c r="AP659" s="57"/>
      <c r="AQ659" s="57"/>
      <c r="AR659" s="57"/>
      <c r="AS659" s="57"/>
      <c r="AT659" s="57"/>
    </row>
    <row r="660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8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  <c r="AA660" s="57"/>
      <c r="AB660" s="57"/>
      <c r="AC660" s="57"/>
      <c r="AD660" s="57"/>
      <c r="AE660" s="57"/>
      <c r="AF660" s="57"/>
      <c r="AG660" s="57"/>
      <c r="AH660" s="57"/>
      <c r="AI660" s="57"/>
      <c r="AJ660" s="57"/>
      <c r="AK660" s="57"/>
      <c r="AL660" s="57"/>
      <c r="AM660" s="57"/>
      <c r="AN660" s="57"/>
      <c r="AO660" s="57"/>
      <c r="AP660" s="57"/>
      <c r="AQ660" s="57"/>
      <c r="AR660" s="57"/>
      <c r="AS660" s="57"/>
      <c r="AT660" s="57"/>
    </row>
    <row r="661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8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  <c r="AA661" s="57"/>
      <c r="AB661" s="57"/>
      <c r="AC661" s="57"/>
      <c r="AD661" s="57"/>
      <c r="AE661" s="57"/>
      <c r="AF661" s="57"/>
      <c r="AG661" s="57"/>
      <c r="AH661" s="57"/>
      <c r="AI661" s="57"/>
      <c r="AJ661" s="57"/>
      <c r="AK661" s="57"/>
      <c r="AL661" s="57"/>
      <c r="AM661" s="57"/>
      <c r="AN661" s="57"/>
      <c r="AO661" s="57"/>
      <c r="AP661" s="57"/>
      <c r="AQ661" s="57"/>
      <c r="AR661" s="57"/>
      <c r="AS661" s="57"/>
      <c r="AT661" s="57"/>
    </row>
    <row r="662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8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  <c r="AA662" s="57"/>
      <c r="AB662" s="57"/>
      <c r="AC662" s="57"/>
      <c r="AD662" s="57"/>
      <c r="AE662" s="57"/>
      <c r="AF662" s="57"/>
      <c r="AG662" s="57"/>
      <c r="AH662" s="57"/>
      <c r="AI662" s="57"/>
      <c r="AJ662" s="57"/>
      <c r="AK662" s="57"/>
      <c r="AL662" s="57"/>
      <c r="AM662" s="57"/>
      <c r="AN662" s="57"/>
      <c r="AO662" s="57"/>
      <c r="AP662" s="57"/>
      <c r="AQ662" s="57"/>
      <c r="AR662" s="57"/>
      <c r="AS662" s="57"/>
      <c r="AT662" s="57"/>
    </row>
    <row r="663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8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  <c r="AA663" s="57"/>
      <c r="AB663" s="57"/>
      <c r="AC663" s="57"/>
      <c r="AD663" s="57"/>
      <c r="AE663" s="57"/>
      <c r="AF663" s="57"/>
      <c r="AG663" s="57"/>
      <c r="AH663" s="57"/>
      <c r="AI663" s="57"/>
      <c r="AJ663" s="57"/>
      <c r="AK663" s="57"/>
      <c r="AL663" s="57"/>
      <c r="AM663" s="57"/>
      <c r="AN663" s="57"/>
      <c r="AO663" s="57"/>
      <c r="AP663" s="57"/>
      <c r="AQ663" s="57"/>
      <c r="AR663" s="57"/>
      <c r="AS663" s="57"/>
      <c r="AT663" s="57"/>
    </row>
    <row r="664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8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  <c r="AA664" s="57"/>
      <c r="AB664" s="57"/>
      <c r="AC664" s="57"/>
      <c r="AD664" s="57"/>
      <c r="AE664" s="57"/>
      <c r="AF664" s="57"/>
      <c r="AG664" s="57"/>
      <c r="AH664" s="57"/>
      <c r="AI664" s="57"/>
      <c r="AJ664" s="57"/>
      <c r="AK664" s="57"/>
      <c r="AL664" s="57"/>
      <c r="AM664" s="57"/>
      <c r="AN664" s="57"/>
      <c r="AO664" s="57"/>
      <c r="AP664" s="57"/>
      <c r="AQ664" s="57"/>
      <c r="AR664" s="57"/>
      <c r="AS664" s="57"/>
      <c r="AT664" s="57"/>
    </row>
    <row r="665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8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  <c r="AA665" s="57"/>
      <c r="AB665" s="57"/>
      <c r="AC665" s="57"/>
      <c r="AD665" s="57"/>
      <c r="AE665" s="57"/>
      <c r="AF665" s="57"/>
      <c r="AG665" s="57"/>
      <c r="AH665" s="57"/>
      <c r="AI665" s="57"/>
      <c r="AJ665" s="57"/>
      <c r="AK665" s="57"/>
      <c r="AL665" s="57"/>
      <c r="AM665" s="57"/>
      <c r="AN665" s="57"/>
      <c r="AO665" s="57"/>
      <c r="AP665" s="57"/>
      <c r="AQ665" s="57"/>
      <c r="AR665" s="57"/>
      <c r="AS665" s="57"/>
      <c r="AT665" s="57"/>
    </row>
    <row r="666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8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  <c r="AA666" s="57"/>
      <c r="AB666" s="57"/>
      <c r="AC666" s="57"/>
      <c r="AD666" s="57"/>
      <c r="AE666" s="57"/>
      <c r="AF666" s="57"/>
      <c r="AG666" s="57"/>
      <c r="AH666" s="57"/>
      <c r="AI666" s="57"/>
      <c r="AJ666" s="57"/>
      <c r="AK666" s="57"/>
      <c r="AL666" s="57"/>
      <c r="AM666" s="57"/>
      <c r="AN666" s="57"/>
      <c r="AO666" s="57"/>
      <c r="AP666" s="57"/>
      <c r="AQ666" s="57"/>
      <c r="AR666" s="57"/>
      <c r="AS666" s="57"/>
      <c r="AT666" s="57"/>
    </row>
    <row r="667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8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  <c r="AA667" s="57"/>
      <c r="AB667" s="57"/>
      <c r="AC667" s="57"/>
      <c r="AD667" s="57"/>
      <c r="AE667" s="57"/>
      <c r="AF667" s="57"/>
      <c r="AG667" s="57"/>
      <c r="AH667" s="57"/>
      <c r="AI667" s="57"/>
      <c r="AJ667" s="57"/>
      <c r="AK667" s="57"/>
      <c r="AL667" s="57"/>
      <c r="AM667" s="57"/>
      <c r="AN667" s="57"/>
      <c r="AO667" s="57"/>
      <c r="AP667" s="57"/>
      <c r="AQ667" s="57"/>
      <c r="AR667" s="57"/>
      <c r="AS667" s="57"/>
      <c r="AT667" s="57"/>
    </row>
    <row r="668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8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  <c r="AA668" s="57"/>
      <c r="AB668" s="57"/>
      <c r="AC668" s="57"/>
      <c r="AD668" s="57"/>
      <c r="AE668" s="57"/>
      <c r="AF668" s="57"/>
      <c r="AG668" s="57"/>
      <c r="AH668" s="57"/>
      <c r="AI668" s="57"/>
      <c r="AJ668" s="57"/>
      <c r="AK668" s="57"/>
      <c r="AL668" s="57"/>
      <c r="AM668" s="57"/>
      <c r="AN668" s="57"/>
      <c r="AO668" s="57"/>
      <c r="AP668" s="57"/>
      <c r="AQ668" s="57"/>
      <c r="AR668" s="57"/>
      <c r="AS668" s="57"/>
      <c r="AT668" s="57"/>
    </row>
    <row r="669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8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  <c r="AA669" s="57"/>
      <c r="AB669" s="57"/>
      <c r="AC669" s="57"/>
      <c r="AD669" s="57"/>
      <c r="AE669" s="57"/>
      <c r="AF669" s="57"/>
      <c r="AG669" s="57"/>
      <c r="AH669" s="57"/>
      <c r="AI669" s="57"/>
      <c r="AJ669" s="57"/>
      <c r="AK669" s="57"/>
      <c r="AL669" s="57"/>
      <c r="AM669" s="57"/>
      <c r="AN669" s="57"/>
      <c r="AO669" s="57"/>
      <c r="AP669" s="57"/>
      <c r="AQ669" s="57"/>
      <c r="AR669" s="57"/>
      <c r="AS669" s="57"/>
      <c r="AT669" s="57"/>
    </row>
    <row r="670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8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  <c r="AA670" s="57"/>
      <c r="AB670" s="57"/>
      <c r="AC670" s="57"/>
      <c r="AD670" s="57"/>
      <c r="AE670" s="57"/>
      <c r="AF670" s="57"/>
      <c r="AG670" s="57"/>
      <c r="AH670" s="57"/>
      <c r="AI670" s="57"/>
      <c r="AJ670" s="57"/>
      <c r="AK670" s="57"/>
      <c r="AL670" s="57"/>
      <c r="AM670" s="57"/>
      <c r="AN670" s="57"/>
      <c r="AO670" s="57"/>
      <c r="AP670" s="57"/>
      <c r="AQ670" s="57"/>
      <c r="AR670" s="57"/>
      <c r="AS670" s="57"/>
      <c r="AT670" s="57"/>
    </row>
    <row r="671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8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  <c r="AA671" s="57"/>
      <c r="AB671" s="57"/>
      <c r="AC671" s="57"/>
      <c r="AD671" s="57"/>
      <c r="AE671" s="57"/>
      <c r="AF671" s="57"/>
      <c r="AG671" s="57"/>
      <c r="AH671" s="57"/>
      <c r="AI671" s="57"/>
      <c r="AJ671" s="57"/>
      <c r="AK671" s="57"/>
      <c r="AL671" s="57"/>
      <c r="AM671" s="57"/>
      <c r="AN671" s="57"/>
      <c r="AO671" s="57"/>
      <c r="AP671" s="57"/>
      <c r="AQ671" s="57"/>
      <c r="AR671" s="57"/>
      <c r="AS671" s="57"/>
      <c r="AT671" s="57"/>
    </row>
    <row r="672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8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  <c r="AA672" s="57"/>
      <c r="AB672" s="57"/>
      <c r="AC672" s="57"/>
      <c r="AD672" s="57"/>
      <c r="AE672" s="57"/>
      <c r="AF672" s="57"/>
      <c r="AG672" s="57"/>
      <c r="AH672" s="57"/>
      <c r="AI672" s="57"/>
      <c r="AJ672" s="57"/>
      <c r="AK672" s="57"/>
      <c r="AL672" s="57"/>
      <c r="AM672" s="57"/>
      <c r="AN672" s="57"/>
      <c r="AO672" s="57"/>
      <c r="AP672" s="57"/>
      <c r="AQ672" s="57"/>
      <c r="AR672" s="57"/>
      <c r="AS672" s="57"/>
      <c r="AT672" s="57"/>
    </row>
    <row r="673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8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  <c r="AA673" s="57"/>
      <c r="AB673" s="57"/>
      <c r="AC673" s="57"/>
      <c r="AD673" s="57"/>
      <c r="AE673" s="57"/>
      <c r="AF673" s="57"/>
      <c r="AG673" s="57"/>
      <c r="AH673" s="57"/>
      <c r="AI673" s="57"/>
      <c r="AJ673" s="57"/>
      <c r="AK673" s="57"/>
      <c r="AL673" s="57"/>
      <c r="AM673" s="57"/>
      <c r="AN673" s="57"/>
      <c r="AO673" s="57"/>
      <c r="AP673" s="57"/>
      <c r="AQ673" s="57"/>
      <c r="AR673" s="57"/>
      <c r="AS673" s="57"/>
      <c r="AT673" s="57"/>
    </row>
    <row r="674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8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  <c r="AA674" s="57"/>
      <c r="AB674" s="57"/>
      <c r="AC674" s="57"/>
      <c r="AD674" s="57"/>
      <c r="AE674" s="57"/>
      <c r="AF674" s="57"/>
      <c r="AG674" s="57"/>
      <c r="AH674" s="57"/>
      <c r="AI674" s="57"/>
      <c r="AJ674" s="57"/>
      <c r="AK674" s="57"/>
      <c r="AL674" s="57"/>
      <c r="AM674" s="57"/>
      <c r="AN674" s="57"/>
      <c r="AO674" s="57"/>
      <c r="AP674" s="57"/>
      <c r="AQ674" s="57"/>
      <c r="AR674" s="57"/>
      <c r="AS674" s="57"/>
      <c r="AT674" s="57"/>
    </row>
    <row r="675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8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  <c r="AA675" s="57"/>
      <c r="AB675" s="57"/>
      <c r="AC675" s="57"/>
      <c r="AD675" s="57"/>
      <c r="AE675" s="57"/>
      <c r="AF675" s="57"/>
      <c r="AG675" s="57"/>
      <c r="AH675" s="57"/>
      <c r="AI675" s="57"/>
      <c r="AJ675" s="57"/>
      <c r="AK675" s="57"/>
      <c r="AL675" s="57"/>
      <c r="AM675" s="57"/>
      <c r="AN675" s="57"/>
      <c r="AO675" s="57"/>
      <c r="AP675" s="57"/>
      <c r="AQ675" s="57"/>
      <c r="AR675" s="57"/>
      <c r="AS675" s="57"/>
      <c r="AT675" s="57"/>
    </row>
    <row r="676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8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  <c r="AA676" s="57"/>
      <c r="AB676" s="57"/>
      <c r="AC676" s="57"/>
      <c r="AD676" s="57"/>
      <c r="AE676" s="57"/>
      <c r="AF676" s="57"/>
      <c r="AG676" s="57"/>
      <c r="AH676" s="57"/>
      <c r="AI676" s="57"/>
      <c r="AJ676" s="57"/>
      <c r="AK676" s="57"/>
      <c r="AL676" s="57"/>
      <c r="AM676" s="57"/>
      <c r="AN676" s="57"/>
      <c r="AO676" s="57"/>
      <c r="AP676" s="57"/>
      <c r="AQ676" s="57"/>
      <c r="AR676" s="57"/>
      <c r="AS676" s="57"/>
      <c r="AT676" s="57"/>
    </row>
    <row r="677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8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  <c r="AA677" s="57"/>
      <c r="AB677" s="57"/>
      <c r="AC677" s="57"/>
      <c r="AD677" s="57"/>
      <c r="AE677" s="57"/>
      <c r="AF677" s="57"/>
      <c r="AG677" s="57"/>
      <c r="AH677" s="57"/>
      <c r="AI677" s="57"/>
      <c r="AJ677" s="57"/>
      <c r="AK677" s="57"/>
      <c r="AL677" s="57"/>
      <c r="AM677" s="57"/>
      <c r="AN677" s="57"/>
      <c r="AO677" s="57"/>
      <c r="AP677" s="57"/>
      <c r="AQ677" s="57"/>
      <c r="AR677" s="57"/>
      <c r="AS677" s="57"/>
      <c r="AT677" s="57"/>
    </row>
    <row r="678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8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  <c r="AA678" s="57"/>
      <c r="AB678" s="57"/>
      <c r="AC678" s="57"/>
      <c r="AD678" s="57"/>
      <c r="AE678" s="57"/>
      <c r="AF678" s="57"/>
      <c r="AG678" s="57"/>
      <c r="AH678" s="57"/>
      <c r="AI678" s="57"/>
      <c r="AJ678" s="57"/>
      <c r="AK678" s="57"/>
      <c r="AL678" s="57"/>
      <c r="AM678" s="57"/>
      <c r="AN678" s="57"/>
      <c r="AO678" s="57"/>
      <c r="AP678" s="57"/>
      <c r="AQ678" s="57"/>
      <c r="AR678" s="57"/>
      <c r="AS678" s="57"/>
      <c r="AT678" s="57"/>
    </row>
    <row r="679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8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  <c r="AA679" s="57"/>
      <c r="AB679" s="57"/>
      <c r="AC679" s="57"/>
      <c r="AD679" s="57"/>
      <c r="AE679" s="57"/>
      <c r="AF679" s="57"/>
      <c r="AG679" s="57"/>
      <c r="AH679" s="57"/>
      <c r="AI679" s="57"/>
      <c r="AJ679" s="57"/>
      <c r="AK679" s="57"/>
      <c r="AL679" s="57"/>
      <c r="AM679" s="57"/>
      <c r="AN679" s="57"/>
      <c r="AO679" s="57"/>
      <c r="AP679" s="57"/>
      <c r="AQ679" s="57"/>
      <c r="AR679" s="57"/>
      <c r="AS679" s="57"/>
      <c r="AT679" s="57"/>
    </row>
    <row r="680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8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  <c r="AA680" s="57"/>
      <c r="AB680" s="57"/>
      <c r="AC680" s="57"/>
      <c r="AD680" s="57"/>
      <c r="AE680" s="57"/>
      <c r="AF680" s="57"/>
      <c r="AG680" s="57"/>
      <c r="AH680" s="57"/>
      <c r="AI680" s="57"/>
      <c r="AJ680" s="57"/>
      <c r="AK680" s="57"/>
      <c r="AL680" s="57"/>
      <c r="AM680" s="57"/>
      <c r="AN680" s="57"/>
      <c r="AO680" s="57"/>
      <c r="AP680" s="57"/>
      <c r="AQ680" s="57"/>
      <c r="AR680" s="57"/>
      <c r="AS680" s="57"/>
      <c r="AT680" s="57"/>
    </row>
    <row r="681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8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  <c r="AA681" s="57"/>
      <c r="AB681" s="57"/>
      <c r="AC681" s="57"/>
      <c r="AD681" s="57"/>
      <c r="AE681" s="57"/>
      <c r="AF681" s="57"/>
      <c r="AG681" s="57"/>
      <c r="AH681" s="57"/>
      <c r="AI681" s="57"/>
      <c r="AJ681" s="57"/>
      <c r="AK681" s="57"/>
      <c r="AL681" s="57"/>
      <c r="AM681" s="57"/>
      <c r="AN681" s="57"/>
      <c r="AO681" s="57"/>
      <c r="AP681" s="57"/>
      <c r="AQ681" s="57"/>
      <c r="AR681" s="57"/>
      <c r="AS681" s="57"/>
      <c r="AT681" s="57"/>
    </row>
    <row r="682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8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  <c r="AA682" s="57"/>
      <c r="AB682" s="57"/>
      <c r="AC682" s="57"/>
      <c r="AD682" s="57"/>
      <c r="AE682" s="57"/>
      <c r="AF682" s="57"/>
      <c r="AG682" s="57"/>
      <c r="AH682" s="57"/>
      <c r="AI682" s="57"/>
      <c r="AJ682" s="57"/>
      <c r="AK682" s="57"/>
      <c r="AL682" s="57"/>
      <c r="AM682" s="57"/>
      <c r="AN682" s="57"/>
      <c r="AO682" s="57"/>
      <c r="AP682" s="57"/>
      <c r="AQ682" s="57"/>
      <c r="AR682" s="57"/>
      <c r="AS682" s="57"/>
      <c r="AT682" s="57"/>
    </row>
    <row r="683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8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  <c r="AA683" s="57"/>
      <c r="AB683" s="57"/>
      <c r="AC683" s="57"/>
      <c r="AD683" s="57"/>
      <c r="AE683" s="57"/>
      <c r="AF683" s="57"/>
      <c r="AG683" s="57"/>
      <c r="AH683" s="57"/>
      <c r="AI683" s="57"/>
      <c r="AJ683" s="57"/>
      <c r="AK683" s="57"/>
      <c r="AL683" s="57"/>
      <c r="AM683" s="57"/>
      <c r="AN683" s="57"/>
      <c r="AO683" s="57"/>
      <c r="AP683" s="57"/>
      <c r="AQ683" s="57"/>
      <c r="AR683" s="57"/>
      <c r="AS683" s="57"/>
      <c r="AT683" s="57"/>
    </row>
    <row r="684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8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  <c r="AA684" s="57"/>
      <c r="AB684" s="57"/>
      <c r="AC684" s="57"/>
      <c r="AD684" s="57"/>
      <c r="AE684" s="57"/>
      <c r="AF684" s="57"/>
      <c r="AG684" s="57"/>
      <c r="AH684" s="57"/>
      <c r="AI684" s="57"/>
      <c r="AJ684" s="57"/>
      <c r="AK684" s="57"/>
      <c r="AL684" s="57"/>
      <c r="AM684" s="57"/>
      <c r="AN684" s="57"/>
      <c r="AO684" s="57"/>
      <c r="AP684" s="57"/>
      <c r="AQ684" s="57"/>
      <c r="AR684" s="57"/>
      <c r="AS684" s="57"/>
      <c r="AT684" s="57"/>
    </row>
    <row r="685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8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  <c r="AA685" s="57"/>
      <c r="AB685" s="57"/>
      <c r="AC685" s="57"/>
      <c r="AD685" s="57"/>
      <c r="AE685" s="57"/>
      <c r="AF685" s="57"/>
      <c r="AG685" s="57"/>
      <c r="AH685" s="57"/>
      <c r="AI685" s="57"/>
      <c r="AJ685" s="57"/>
      <c r="AK685" s="57"/>
      <c r="AL685" s="57"/>
      <c r="AM685" s="57"/>
      <c r="AN685" s="57"/>
      <c r="AO685" s="57"/>
      <c r="AP685" s="57"/>
      <c r="AQ685" s="57"/>
      <c r="AR685" s="57"/>
      <c r="AS685" s="57"/>
      <c r="AT685" s="57"/>
    </row>
    <row r="686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8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  <c r="AA686" s="57"/>
      <c r="AB686" s="57"/>
      <c r="AC686" s="57"/>
      <c r="AD686" s="57"/>
      <c r="AE686" s="57"/>
      <c r="AF686" s="57"/>
      <c r="AG686" s="57"/>
      <c r="AH686" s="57"/>
      <c r="AI686" s="57"/>
      <c r="AJ686" s="57"/>
      <c r="AK686" s="57"/>
      <c r="AL686" s="57"/>
      <c r="AM686" s="57"/>
      <c r="AN686" s="57"/>
      <c r="AO686" s="57"/>
      <c r="AP686" s="57"/>
      <c r="AQ686" s="57"/>
      <c r="AR686" s="57"/>
      <c r="AS686" s="57"/>
      <c r="AT686" s="57"/>
    </row>
    <row r="687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8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  <c r="AA687" s="57"/>
      <c r="AB687" s="57"/>
      <c r="AC687" s="57"/>
      <c r="AD687" s="57"/>
      <c r="AE687" s="57"/>
      <c r="AF687" s="57"/>
      <c r="AG687" s="57"/>
      <c r="AH687" s="57"/>
      <c r="AI687" s="57"/>
      <c r="AJ687" s="57"/>
      <c r="AK687" s="57"/>
      <c r="AL687" s="57"/>
      <c r="AM687" s="57"/>
      <c r="AN687" s="57"/>
      <c r="AO687" s="57"/>
      <c r="AP687" s="57"/>
      <c r="AQ687" s="57"/>
      <c r="AR687" s="57"/>
      <c r="AS687" s="57"/>
      <c r="AT687" s="57"/>
    </row>
    <row r="688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8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  <c r="AA688" s="57"/>
      <c r="AB688" s="57"/>
      <c r="AC688" s="57"/>
      <c r="AD688" s="57"/>
      <c r="AE688" s="57"/>
      <c r="AF688" s="57"/>
      <c r="AG688" s="57"/>
      <c r="AH688" s="57"/>
      <c r="AI688" s="57"/>
      <c r="AJ688" s="57"/>
      <c r="AK688" s="57"/>
      <c r="AL688" s="57"/>
      <c r="AM688" s="57"/>
      <c r="AN688" s="57"/>
      <c r="AO688" s="57"/>
      <c r="AP688" s="57"/>
      <c r="AQ688" s="57"/>
      <c r="AR688" s="57"/>
      <c r="AS688" s="57"/>
      <c r="AT688" s="57"/>
    </row>
    <row r="689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8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  <c r="AA689" s="57"/>
      <c r="AB689" s="57"/>
      <c r="AC689" s="57"/>
      <c r="AD689" s="57"/>
      <c r="AE689" s="57"/>
      <c r="AF689" s="57"/>
      <c r="AG689" s="57"/>
      <c r="AH689" s="57"/>
      <c r="AI689" s="57"/>
      <c r="AJ689" s="57"/>
      <c r="AK689" s="57"/>
      <c r="AL689" s="57"/>
      <c r="AM689" s="57"/>
      <c r="AN689" s="57"/>
      <c r="AO689" s="57"/>
      <c r="AP689" s="57"/>
      <c r="AQ689" s="57"/>
      <c r="AR689" s="57"/>
      <c r="AS689" s="57"/>
      <c r="AT689" s="57"/>
    </row>
    <row r="690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8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  <c r="AA690" s="57"/>
      <c r="AB690" s="57"/>
      <c r="AC690" s="57"/>
      <c r="AD690" s="57"/>
      <c r="AE690" s="57"/>
      <c r="AF690" s="57"/>
      <c r="AG690" s="57"/>
      <c r="AH690" s="57"/>
      <c r="AI690" s="57"/>
      <c r="AJ690" s="57"/>
      <c r="AK690" s="57"/>
      <c r="AL690" s="57"/>
      <c r="AM690" s="57"/>
      <c r="AN690" s="57"/>
      <c r="AO690" s="57"/>
      <c r="AP690" s="57"/>
      <c r="AQ690" s="57"/>
      <c r="AR690" s="57"/>
      <c r="AS690" s="57"/>
      <c r="AT690" s="57"/>
    </row>
    <row r="691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8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  <c r="AA691" s="57"/>
      <c r="AB691" s="57"/>
      <c r="AC691" s="57"/>
      <c r="AD691" s="57"/>
      <c r="AE691" s="57"/>
      <c r="AF691" s="57"/>
      <c r="AG691" s="57"/>
      <c r="AH691" s="57"/>
      <c r="AI691" s="57"/>
      <c r="AJ691" s="57"/>
      <c r="AK691" s="57"/>
      <c r="AL691" s="57"/>
      <c r="AM691" s="57"/>
      <c r="AN691" s="57"/>
      <c r="AO691" s="57"/>
      <c r="AP691" s="57"/>
      <c r="AQ691" s="57"/>
      <c r="AR691" s="57"/>
      <c r="AS691" s="57"/>
      <c r="AT691" s="57"/>
    </row>
    <row r="692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8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  <c r="AA692" s="57"/>
      <c r="AB692" s="57"/>
      <c r="AC692" s="57"/>
      <c r="AD692" s="57"/>
      <c r="AE692" s="57"/>
      <c r="AF692" s="57"/>
      <c r="AG692" s="57"/>
      <c r="AH692" s="57"/>
      <c r="AI692" s="57"/>
      <c r="AJ692" s="57"/>
      <c r="AK692" s="57"/>
      <c r="AL692" s="57"/>
      <c r="AM692" s="57"/>
      <c r="AN692" s="57"/>
      <c r="AO692" s="57"/>
      <c r="AP692" s="57"/>
      <c r="AQ692" s="57"/>
      <c r="AR692" s="57"/>
      <c r="AS692" s="57"/>
      <c r="AT692" s="57"/>
    </row>
    <row r="693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8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  <c r="AA693" s="57"/>
      <c r="AB693" s="57"/>
      <c r="AC693" s="57"/>
      <c r="AD693" s="57"/>
      <c r="AE693" s="57"/>
      <c r="AF693" s="57"/>
      <c r="AG693" s="57"/>
      <c r="AH693" s="57"/>
      <c r="AI693" s="57"/>
      <c r="AJ693" s="57"/>
      <c r="AK693" s="57"/>
      <c r="AL693" s="57"/>
      <c r="AM693" s="57"/>
      <c r="AN693" s="57"/>
      <c r="AO693" s="57"/>
      <c r="AP693" s="57"/>
      <c r="AQ693" s="57"/>
      <c r="AR693" s="57"/>
      <c r="AS693" s="57"/>
      <c r="AT693" s="57"/>
    </row>
    <row r="694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8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  <c r="AA694" s="57"/>
      <c r="AB694" s="57"/>
      <c r="AC694" s="57"/>
      <c r="AD694" s="57"/>
      <c r="AE694" s="57"/>
      <c r="AF694" s="57"/>
      <c r="AG694" s="57"/>
      <c r="AH694" s="57"/>
      <c r="AI694" s="57"/>
      <c r="AJ694" s="57"/>
      <c r="AK694" s="57"/>
      <c r="AL694" s="57"/>
      <c r="AM694" s="57"/>
      <c r="AN694" s="57"/>
      <c r="AO694" s="57"/>
      <c r="AP694" s="57"/>
      <c r="AQ694" s="57"/>
      <c r="AR694" s="57"/>
      <c r="AS694" s="57"/>
      <c r="AT694" s="57"/>
    </row>
    <row r="695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8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  <c r="AA695" s="57"/>
      <c r="AB695" s="57"/>
      <c r="AC695" s="57"/>
      <c r="AD695" s="57"/>
      <c r="AE695" s="57"/>
      <c r="AF695" s="57"/>
      <c r="AG695" s="57"/>
      <c r="AH695" s="57"/>
      <c r="AI695" s="57"/>
      <c r="AJ695" s="57"/>
      <c r="AK695" s="57"/>
      <c r="AL695" s="57"/>
      <c r="AM695" s="57"/>
      <c r="AN695" s="57"/>
      <c r="AO695" s="57"/>
      <c r="AP695" s="57"/>
      <c r="AQ695" s="57"/>
      <c r="AR695" s="57"/>
      <c r="AS695" s="57"/>
      <c r="AT695" s="57"/>
    </row>
    <row r="696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8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  <c r="AA696" s="57"/>
      <c r="AB696" s="57"/>
      <c r="AC696" s="57"/>
      <c r="AD696" s="57"/>
      <c r="AE696" s="57"/>
      <c r="AF696" s="57"/>
      <c r="AG696" s="57"/>
      <c r="AH696" s="57"/>
      <c r="AI696" s="57"/>
      <c r="AJ696" s="57"/>
      <c r="AK696" s="57"/>
      <c r="AL696" s="57"/>
      <c r="AM696" s="57"/>
      <c r="AN696" s="57"/>
      <c r="AO696" s="57"/>
      <c r="AP696" s="57"/>
      <c r="AQ696" s="57"/>
      <c r="AR696" s="57"/>
      <c r="AS696" s="57"/>
      <c r="AT696" s="57"/>
    </row>
    <row r="697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8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  <c r="AA697" s="57"/>
      <c r="AB697" s="57"/>
      <c r="AC697" s="57"/>
      <c r="AD697" s="57"/>
      <c r="AE697" s="57"/>
      <c r="AF697" s="57"/>
      <c r="AG697" s="57"/>
      <c r="AH697" s="57"/>
      <c r="AI697" s="57"/>
      <c r="AJ697" s="57"/>
      <c r="AK697" s="57"/>
      <c r="AL697" s="57"/>
      <c r="AM697" s="57"/>
      <c r="AN697" s="57"/>
      <c r="AO697" s="57"/>
      <c r="AP697" s="57"/>
      <c r="AQ697" s="57"/>
      <c r="AR697" s="57"/>
      <c r="AS697" s="57"/>
      <c r="AT697" s="57"/>
    </row>
    <row r="698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8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  <c r="AA698" s="57"/>
      <c r="AB698" s="57"/>
      <c r="AC698" s="57"/>
      <c r="AD698" s="57"/>
      <c r="AE698" s="57"/>
      <c r="AF698" s="57"/>
      <c r="AG698" s="57"/>
      <c r="AH698" s="57"/>
      <c r="AI698" s="57"/>
      <c r="AJ698" s="57"/>
      <c r="AK698" s="57"/>
      <c r="AL698" s="57"/>
      <c r="AM698" s="57"/>
      <c r="AN698" s="57"/>
      <c r="AO698" s="57"/>
      <c r="AP698" s="57"/>
      <c r="AQ698" s="57"/>
      <c r="AR698" s="57"/>
      <c r="AS698" s="57"/>
      <c r="AT698" s="57"/>
    </row>
    <row r="699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8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  <c r="AA699" s="57"/>
      <c r="AB699" s="57"/>
      <c r="AC699" s="57"/>
      <c r="AD699" s="57"/>
      <c r="AE699" s="57"/>
      <c r="AF699" s="57"/>
      <c r="AG699" s="57"/>
      <c r="AH699" s="57"/>
      <c r="AI699" s="57"/>
      <c r="AJ699" s="57"/>
      <c r="AK699" s="57"/>
      <c r="AL699" s="57"/>
      <c r="AM699" s="57"/>
      <c r="AN699" s="57"/>
      <c r="AO699" s="57"/>
      <c r="AP699" s="57"/>
      <c r="AQ699" s="57"/>
      <c r="AR699" s="57"/>
      <c r="AS699" s="57"/>
      <c r="AT699" s="57"/>
    </row>
    <row r="700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8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  <c r="AA700" s="57"/>
      <c r="AB700" s="57"/>
      <c r="AC700" s="57"/>
      <c r="AD700" s="57"/>
      <c r="AE700" s="57"/>
      <c r="AF700" s="57"/>
      <c r="AG700" s="57"/>
      <c r="AH700" s="57"/>
      <c r="AI700" s="57"/>
      <c r="AJ700" s="57"/>
      <c r="AK700" s="57"/>
      <c r="AL700" s="57"/>
      <c r="AM700" s="57"/>
      <c r="AN700" s="57"/>
      <c r="AO700" s="57"/>
      <c r="AP700" s="57"/>
      <c r="AQ700" s="57"/>
      <c r="AR700" s="57"/>
      <c r="AS700" s="57"/>
      <c r="AT700" s="57"/>
    </row>
    <row r="701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8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  <c r="AA701" s="57"/>
      <c r="AB701" s="57"/>
      <c r="AC701" s="57"/>
      <c r="AD701" s="57"/>
      <c r="AE701" s="57"/>
      <c r="AF701" s="57"/>
      <c r="AG701" s="57"/>
      <c r="AH701" s="57"/>
      <c r="AI701" s="57"/>
      <c r="AJ701" s="57"/>
      <c r="AK701" s="57"/>
      <c r="AL701" s="57"/>
      <c r="AM701" s="57"/>
      <c r="AN701" s="57"/>
      <c r="AO701" s="57"/>
      <c r="AP701" s="57"/>
      <c r="AQ701" s="57"/>
      <c r="AR701" s="57"/>
      <c r="AS701" s="57"/>
      <c r="AT701" s="57"/>
    </row>
    <row r="702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8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  <c r="AA702" s="57"/>
      <c r="AB702" s="57"/>
      <c r="AC702" s="57"/>
      <c r="AD702" s="57"/>
      <c r="AE702" s="57"/>
      <c r="AF702" s="57"/>
      <c r="AG702" s="57"/>
      <c r="AH702" s="57"/>
      <c r="AI702" s="57"/>
      <c r="AJ702" s="57"/>
      <c r="AK702" s="57"/>
      <c r="AL702" s="57"/>
      <c r="AM702" s="57"/>
      <c r="AN702" s="57"/>
      <c r="AO702" s="57"/>
      <c r="AP702" s="57"/>
      <c r="AQ702" s="57"/>
      <c r="AR702" s="57"/>
      <c r="AS702" s="57"/>
      <c r="AT702" s="57"/>
    </row>
    <row r="703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8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  <c r="AA703" s="57"/>
      <c r="AB703" s="57"/>
      <c r="AC703" s="57"/>
      <c r="AD703" s="57"/>
      <c r="AE703" s="57"/>
      <c r="AF703" s="57"/>
      <c r="AG703" s="57"/>
      <c r="AH703" s="57"/>
      <c r="AI703" s="57"/>
      <c r="AJ703" s="57"/>
      <c r="AK703" s="57"/>
      <c r="AL703" s="57"/>
      <c r="AM703" s="57"/>
      <c r="AN703" s="57"/>
      <c r="AO703" s="57"/>
      <c r="AP703" s="57"/>
      <c r="AQ703" s="57"/>
      <c r="AR703" s="57"/>
      <c r="AS703" s="57"/>
      <c r="AT703" s="57"/>
    </row>
    <row r="704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8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  <c r="AA704" s="57"/>
      <c r="AB704" s="57"/>
      <c r="AC704" s="57"/>
      <c r="AD704" s="57"/>
      <c r="AE704" s="57"/>
      <c r="AF704" s="57"/>
      <c r="AG704" s="57"/>
      <c r="AH704" s="57"/>
      <c r="AI704" s="57"/>
      <c r="AJ704" s="57"/>
      <c r="AK704" s="57"/>
      <c r="AL704" s="57"/>
      <c r="AM704" s="57"/>
      <c r="AN704" s="57"/>
      <c r="AO704" s="57"/>
      <c r="AP704" s="57"/>
      <c r="AQ704" s="57"/>
      <c r="AR704" s="57"/>
      <c r="AS704" s="57"/>
      <c r="AT704" s="57"/>
    </row>
    <row r="705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8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  <c r="AA705" s="57"/>
      <c r="AB705" s="57"/>
      <c r="AC705" s="57"/>
      <c r="AD705" s="57"/>
      <c r="AE705" s="57"/>
      <c r="AF705" s="57"/>
      <c r="AG705" s="57"/>
      <c r="AH705" s="57"/>
      <c r="AI705" s="57"/>
      <c r="AJ705" s="57"/>
      <c r="AK705" s="57"/>
      <c r="AL705" s="57"/>
      <c r="AM705" s="57"/>
      <c r="AN705" s="57"/>
      <c r="AO705" s="57"/>
      <c r="AP705" s="57"/>
      <c r="AQ705" s="57"/>
      <c r="AR705" s="57"/>
      <c r="AS705" s="57"/>
      <c r="AT705" s="57"/>
    </row>
    <row r="706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8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  <c r="AA706" s="57"/>
      <c r="AB706" s="57"/>
      <c r="AC706" s="57"/>
      <c r="AD706" s="57"/>
      <c r="AE706" s="57"/>
      <c r="AF706" s="57"/>
      <c r="AG706" s="57"/>
      <c r="AH706" s="57"/>
      <c r="AI706" s="57"/>
      <c r="AJ706" s="57"/>
      <c r="AK706" s="57"/>
      <c r="AL706" s="57"/>
      <c r="AM706" s="57"/>
      <c r="AN706" s="57"/>
      <c r="AO706" s="57"/>
      <c r="AP706" s="57"/>
      <c r="AQ706" s="57"/>
      <c r="AR706" s="57"/>
      <c r="AS706" s="57"/>
      <c r="AT706" s="57"/>
    </row>
    <row r="707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8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  <c r="AA707" s="57"/>
      <c r="AB707" s="57"/>
      <c r="AC707" s="57"/>
      <c r="AD707" s="57"/>
      <c r="AE707" s="57"/>
      <c r="AF707" s="57"/>
      <c r="AG707" s="57"/>
      <c r="AH707" s="57"/>
      <c r="AI707" s="57"/>
      <c r="AJ707" s="57"/>
      <c r="AK707" s="57"/>
      <c r="AL707" s="57"/>
      <c r="AM707" s="57"/>
      <c r="AN707" s="57"/>
      <c r="AO707" s="57"/>
      <c r="AP707" s="57"/>
      <c r="AQ707" s="57"/>
      <c r="AR707" s="57"/>
      <c r="AS707" s="57"/>
      <c r="AT707" s="57"/>
    </row>
    <row r="708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8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  <c r="AA708" s="57"/>
      <c r="AB708" s="57"/>
      <c r="AC708" s="57"/>
      <c r="AD708" s="57"/>
      <c r="AE708" s="57"/>
      <c r="AF708" s="57"/>
      <c r="AG708" s="57"/>
      <c r="AH708" s="57"/>
      <c r="AI708" s="57"/>
      <c r="AJ708" s="57"/>
      <c r="AK708" s="57"/>
      <c r="AL708" s="57"/>
      <c r="AM708" s="57"/>
      <c r="AN708" s="57"/>
      <c r="AO708" s="57"/>
      <c r="AP708" s="57"/>
      <c r="AQ708" s="57"/>
      <c r="AR708" s="57"/>
      <c r="AS708" s="57"/>
      <c r="AT708" s="57"/>
    </row>
    <row r="709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8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  <c r="AA709" s="57"/>
      <c r="AB709" s="57"/>
      <c r="AC709" s="57"/>
      <c r="AD709" s="57"/>
      <c r="AE709" s="57"/>
      <c r="AF709" s="57"/>
      <c r="AG709" s="57"/>
      <c r="AH709" s="57"/>
      <c r="AI709" s="57"/>
      <c r="AJ709" s="57"/>
      <c r="AK709" s="57"/>
      <c r="AL709" s="57"/>
      <c r="AM709" s="57"/>
      <c r="AN709" s="57"/>
      <c r="AO709" s="57"/>
      <c r="AP709" s="57"/>
      <c r="AQ709" s="57"/>
      <c r="AR709" s="57"/>
      <c r="AS709" s="57"/>
      <c r="AT709" s="57"/>
    </row>
    <row r="710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8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  <c r="AA710" s="57"/>
      <c r="AB710" s="57"/>
      <c r="AC710" s="57"/>
      <c r="AD710" s="57"/>
      <c r="AE710" s="57"/>
      <c r="AF710" s="57"/>
      <c r="AG710" s="57"/>
      <c r="AH710" s="57"/>
      <c r="AI710" s="57"/>
      <c r="AJ710" s="57"/>
      <c r="AK710" s="57"/>
      <c r="AL710" s="57"/>
      <c r="AM710" s="57"/>
      <c r="AN710" s="57"/>
      <c r="AO710" s="57"/>
      <c r="AP710" s="57"/>
      <c r="AQ710" s="57"/>
      <c r="AR710" s="57"/>
      <c r="AS710" s="57"/>
      <c r="AT710" s="57"/>
    </row>
    <row r="711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8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  <c r="AA711" s="57"/>
      <c r="AB711" s="57"/>
      <c r="AC711" s="57"/>
      <c r="AD711" s="57"/>
      <c r="AE711" s="57"/>
      <c r="AF711" s="57"/>
      <c r="AG711" s="57"/>
      <c r="AH711" s="57"/>
      <c r="AI711" s="57"/>
      <c r="AJ711" s="57"/>
      <c r="AK711" s="57"/>
      <c r="AL711" s="57"/>
      <c r="AM711" s="57"/>
      <c r="AN711" s="57"/>
      <c r="AO711" s="57"/>
      <c r="AP711" s="57"/>
      <c r="AQ711" s="57"/>
      <c r="AR711" s="57"/>
      <c r="AS711" s="57"/>
      <c r="AT711" s="57"/>
    </row>
    <row r="712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8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  <c r="AA712" s="57"/>
      <c r="AB712" s="57"/>
      <c r="AC712" s="57"/>
      <c r="AD712" s="57"/>
      <c r="AE712" s="57"/>
      <c r="AF712" s="57"/>
      <c r="AG712" s="57"/>
      <c r="AH712" s="57"/>
      <c r="AI712" s="57"/>
      <c r="AJ712" s="57"/>
      <c r="AK712" s="57"/>
      <c r="AL712" s="57"/>
      <c r="AM712" s="57"/>
      <c r="AN712" s="57"/>
      <c r="AO712" s="57"/>
      <c r="AP712" s="57"/>
      <c r="AQ712" s="57"/>
      <c r="AR712" s="57"/>
      <c r="AS712" s="57"/>
      <c r="AT712" s="57"/>
    </row>
    <row r="713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8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  <c r="AA713" s="57"/>
      <c r="AB713" s="57"/>
      <c r="AC713" s="57"/>
      <c r="AD713" s="57"/>
      <c r="AE713" s="57"/>
      <c r="AF713" s="57"/>
      <c r="AG713" s="57"/>
      <c r="AH713" s="57"/>
      <c r="AI713" s="57"/>
      <c r="AJ713" s="57"/>
      <c r="AK713" s="57"/>
      <c r="AL713" s="57"/>
      <c r="AM713" s="57"/>
      <c r="AN713" s="57"/>
      <c r="AO713" s="57"/>
      <c r="AP713" s="57"/>
      <c r="AQ713" s="57"/>
      <c r="AR713" s="57"/>
      <c r="AS713" s="57"/>
      <c r="AT713" s="57"/>
    </row>
    <row r="714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8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  <c r="AA714" s="57"/>
      <c r="AB714" s="57"/>
      <c r="AC714" s="57"/>
      <c r="AD714" s="57"/>
      <c r="AE714" s="57"/>
      <c r="AF714" s="57"/>
      <c r="AG714" s="57"/>
      <c r="AH714" s="57"/>
      <c r="AI714" s="57"/>
      <c r="AJ714" s="57"/>
      <c r="AK714" s="57"/>
      <c r="AL714" s="57"/>
      <c r="AM714" s="57"/>
      <c r="AN714" s="57"/>
      <c r="AO714" s="57"/>
      <c r="AP714" s="57"/>
      <c r="AQ714" s="57"/>
      <c r="AR714" s="57"/>
      <c r="AS714" s="57"/>
      <c r="AT714" s="57"/>
    </row>
    <row r="715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8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  <c r="AA715" s="57"/>
      <c r="AB715" s="57"/>
      <c r="AC715" s="57"/>
      <c r="AD715" s="57"/>
      <c r="AE715" s="57"/>
      <c r="AF715" s="57"/>
      <c r="AG715" s="57"/>
      <c r="AH715" s="57"/>
      <c r="AI715" s="57"/>
      <c r="AJ715" s="57"/>
      <c r="AK715" s="57"/>
      <c r="AL715" s="57"/>
      <c r="AM715" s="57"/>
      <c r="AN715" s="57"/>
      <c r="AO715" s="57"/>
      <c r="AP715" s="57"/>
      <c r="AQ715" s="57"/>
      <c r="AR715" s="57"/>
      <c r="AS715" s="57"/>
      <c r="AT715" s="57"/>
    </row>
    <row r="716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8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  <c r="AA716" s="57"/>
      <c r="AB716" s="57"/>
      <c r="AC716" s="57"/>
      <c r="AD716" s="57"/>
      <c r="AE716" s="57"/>
      <c r="AF716" s="57"/>
      <c r="AG716" s="57"/>
      <c r="AH716" s="57"/>
      <c r="AI716" s="57"/>
      <c r="AJ716" s="57"/>
      <c r="AK716" s="57"/>
      <c r="AL716" s="57"/>
      <c r="AM716" s="57"/>
      <c r="AN716" s="57"/>
      <c r="AO716" s="57"/>
      <c r="AP716" s="57"/>
      <c r="AQ716" s="57"/>
      <c r="AR716" s="57"/>
      <c r="AS716" s="57"/>
      <c r="AT716" s="57"/>
    </row>
    <row r="717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8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  <c r="AA717" s="57"/>
      <c r="AB717" s="57"/>
      <c r="AC717" s="57"/>
      <c r="AD717" s="57"/>
      <c r="AE717" s="57"/>
      <c r="AF717" s="57"/>
      <c r="AG717" s="57"/>
      <c r="AH717" s="57"/>
      <c r="AI717" s="57"/>
      <c r="AJ717" s="57"/>
      <c r="AK717" s="57"/>
      <c r="AL717" s="57"/>
      <c r="AM717" s="57"/>
      <c r="AN717" s="57"/>
      <c r="AO717" s="57"/>
      <c r="AP717" s="57"/>
      <c r="AQ717" s="57"/>
      <c r="AR717" s="57"/>
      <c r="AS717" s="57"/>
      <c r="AT717" s="57"/>
    </row>
    <row r="718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8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  <c r="AA718" s="57"/>
      <c r="AB718" s="57"/>
      <c r="AC718" s="57"/>
      <c r="AD718" s="57"/>
      <c r="AE718" s="57"/>
      <c r="AF718" s="57"/>
      <c r="AG718" s="57"/>
      <c r="AH718" s="57"/>
      <c r="AI718" s="57"/>
      <c r="AJ718" s="57"/>
      <c r="AK718" s="57"/>
      <c r="AL718" s="57"/>
      <c r="AM718" s="57"/>
      <c r="AN718" s="57"/>
      <c r="AO718" s="57"/>
      <c r="AP718" s="57"/>
      <c r="AQ718" s="57"/>
      <c r="AR718" s="57"/>
      <c r="AS718" s="57"/>
      <c r="AT718" s="57"/>
    </row>
    <row r="719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8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  <c r="AA719" s="57"/>
      <c r="AB719" s="57"/>
      <c r="AC719" s="57"/>
      <c r="AD719" s="57"/>
      <c r="AE719" s="57"/>
      <c r="AF719" s="57"/>
      <c r="AG719" s="57"/>
      <c r="AH719" s="57"/>
      <c r="AI719" s="57"/>
      <c r="AJ719" s="57"/>
      <c r="AK719" s="57"/>
      <c r="AL719" s="57"/>
      <c r="AM719" s="57"/>
      <c r="AN719" s="57"/>
      <c r="AO719" s="57"/>
      <c r="AP719" s="57"/>
      <c r="AQ719" s="57"/>
      <c r="AR719" s="57"/>
      <c r="AS719" s="57"/>
      <c r="AT719" s="57"/>
    </row>
    <row r="720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8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  <c r="AA720" s="57"/>
      <c r="AB720" s="57"/>
      <c r="AC720" s="57"/>
      <c r="AD720" s="57"/>
      <c r="AE720" s="57"/>
      <c r="AF720" s="57"/>
      <c r="AG720" s="57"/>
      <c r="AH720" s="57"/>
      <c r="AI720" s="57"/>
      <c r="AJ720" s="57"/>
      <c r="AK720" s="57"/>
      <c r="AL720" s="57"/>
      <c r="AM720" s="57"/>
      <c r="AN720" s="57"/>
      <c r="AO720" s="57"/>
      <c r="AP720" s="57"/>
      <c r="AQ720" s="57"/>
      <c r="AR720" s="57"/>
      <c r="AS720" s="57"/>
      <c r="AT720" s="57"/>
    </row>
    <row r="721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8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  <c r="AA721" s="57"/>
      <c r="AB721" s="57"/>
      <c r="AC721" s="57"/>
      <c r="AD721" s="57"/>
      <c r="AE721" s="57"/>
      <c r="AF721" s="57"/>
      <c r="AG721" s="57"/>
      <c r="AH721" s="57"/>
      <c r="AI721" s="57"/>
      <c r="AJ721" s="57"/>
      <c r="AK721" s="57"/>
      <c r="AL721" s="57"/>
      <c r="AM721" s="57"/>
      <c r="AN721" s="57"/>
      <c r="AO721" s="57"/>
      <c r="AP721" s="57"/>
      <c r="AQ721" s="57"/>
      <c r="AR721" s="57"/>
      <c r="AS721" s="57"/>
      <c r="AT721" s="57"/>
    </row>
    <row r="722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8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  <c r="AA722" s="57"/>
      <c r="AB722" s="57"/>
      <c r="AC722" s="57"/>
      <c r="AD722" s="57"/>
      <c r="AE722" s="57"/>
      <c r="AF722" s="57"/>
      <c r="AG722" s="57"/>
      <c r="AH722" s="57"/>
      <c r="AI722" s="57"/>
      <c r="AJ722" s="57"/>
      <c r="AK722" s="57"/>
      <c r="AL722" s="57"/>
      <c r="AM722" s="57"/>
      <c r="AN722" s="57"/>
      <c r="AO722" s="57"/>
      <c r="AP722" s="57"/>
      <c r="AQ722" s="57"/>
      <c r="AR722" s="57"/>
      <c r="AS722" s="57"/>
      <c r="AT722" s="57"/>
    </row>
    <row r="723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8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  <c r="AA723" s="57"/>
      <c r="AB723" s="57"/>
      <c r="AC723" s="57"/>
      <c r="AD723" s="57"/>
      <c r="AE723" s="57"/>
      <c r="AF723" s="57"/>
      <c r="AG723" s="57"/>
      <c r="AH723" s="57"/>
      <c r="AI723" s="57"/>
      <c r="AJ723" s="57"/>
      <c r="AK723" s="57"/>
      <c r="AL723" s="57"/>
      <c r="AM723" s="57"/>
      <c r="AN723" s="57"/>
      <c r="AO723" s="57"/>
      <c r="AP723" s="57"/>
      <c r="AQ723" s="57"/>
      <c r="AR723" s="57"/>
      <c r="AS723" s="57"/>
      <c r="AT723" s="57"/>
    </row>
    <row r="724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8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  <c r="AA724" s="57"/>
      <c r="AB724" s="57"/>
      <c r="AC724" s="57"/>
      <c r="AD724" s="57"/>
      <c r="AE724" s="57"/>
      <c r="AF724" s="57"/>
      <c r="AG724" s="57"/>
      <c r="AH724" s="57"/>
      <c r="AI724" s="57"/>
      <c r="AJ724" s="57"/>
      <c r="AK724" s="57"/>
      <c r="AL724" s="57"/>
      <c r="AM724" s="57"/>
      <c r="AN724" s="57"/>
      <c r="AO724" s="57"/>
      <c r="AP724" s="57"/>
      <c r="AQ724" s="57"/>
      <c r="AR724" s="57"/>
      <c r="AS724" s="57"/>
      <c r="AT724" s="57"/>
    </row>
    <row r="725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8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  <c r="AA725" s="57"/>
      <c r="AB725" s="57"/>
      <c r="AC725" s="57"/>
      <c r="AD725" s="57"/>
      <c r="AE725" s="57"/>
      <c r="AF725" s="57"/>
      <c r="AG725" s="57"/>
      <c r="AH725" s="57"/>
      <c r="AI725" s="57"/>
      <c r="AJ725" s="57"/>
      <c r="AK725" s="57"/>
      <c r="AL725" s="57"/>
      <c r="AM725" s="57"/>
      <c r="AN725" s="57"/>
      <c r="AO725" s="57"/>
      <c r="AP725" s="57"/>
      <c r="AQ725" s="57"/>
      <c r="AR725" s="57"/>
      <c r="AS725" s="57"/>
      <c r="AT725" s="57"/>
    </row>
    <row r="726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8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  <c r="AA726" s="57"/>
      <c r="AB726" s="57"/>
      <c r="AC726" s="57"/>
      <c r="AD726" s="57"/>
      <c r="AE726" s="57"/>
      <c r="AF726" s="57"/>
      <c r="AG726" s="57"/>
      <c r="AH726" s="57"/>
      <c r="AI726" s="57"/>
      <c r="AJ726" s="57"/>
      <c r="AK726" s="57"/>
      <c r="AL726" s="57"/>
      <c r="AM726" s="57"/>
      <c r="AN726" s="57"/>
      <c r="AO726" s="57"/>
      <c r="AP726" s="57"/>
      <c r="AQ726" s="57"/>
      <c r="AR726" s="57"/>
      <c r="AS726" s="57"/>
      <c r="AT726" s="57"/>
    </row>
    <row r="727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8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  <c r="AA727" s="57"/>
      <c r="AB727" s="57"/>
      <c r="AC727" s="57"/>
      <c r="AD727" s="57"/>
      <c r="AE727" s="57"/>
      <c r="AF727" s="57"/>
      <c r="AG727" s="57"/>
      <c r="AH727" s="57"/>
      <c r="AI727" s="57"/>
      <c r="AJ727" s="57"/>
      <c r="AK727" s="57"/>
      <c r="AL727" s="57"/>
      <c r="AM727" s="57"/>
      <c r="AN727" s="57"/>
      <c r="AO727" s="57"/>
      <c r="AP727" s="57"/>
      <c r="AQ727" s="57"/>
      <c r="AR727" s="57"/>
      <c r="AS727" s="57"/>
      <c r="AT727" s="57"/>
    </row>
    <row r="728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8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  <c r="AA728" s="57"/>
      <c r="AB728" s="57"/>
      <c r="AC728" s="57"/>
      <c r="AD728" s="57"/>
      <c r="AE728" s="57"/>
      <c r="AF728" s="57"/>
      <c r="AG728" s="57"/>
      <c r="AH728" s="57"/>
      <c r="AI728" s="57"/>
      <c r="AJ728" s="57"/>
      <c r="AK728" s="57"/>
      <c r="AL728" s="57"/>
      <c r="AM728" s="57"/>
      <c r="AN728" s="57"/>
      <c r="AO728" s="57"/>
      <c r="AP728" s="57"/>
      <c r="AQ728" s="57"/>
      <c r="AR728" s="57"/>
      <c r="AS728" s="57"/>
      <c r="AT728" s="57"/>
    </row>
    <row r="729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8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  <c r="AA729" s="57"/>
      <c r="AB729" s="57"/>
      <c r="AC729" s="57"/>
      <c r="AD729" s="57"/>
      <c r="AE729" s="57"/>
      <c r="AF729" s="57"/>
      <c r="AG729" s="57"/>
      <c r="AH729" s="57"/>
      <c r="AI729" s="57"/>
      <c r="AJ729" s="57"/>
      <c r="AK729" s="57"/>
      <c r="AL729" s="57"/>
      <c r="AM729" s="57"/>
      <c r="AN729" s="57"/>
      <c r="AO729" s="57"/>
      <c r="AP729" s="57"/>
      <c r="AQ729" s="57"/>
      <c r="AR729" s="57"/>
      <c r="AS729" s="57"/>
      <c r="AT729" s="57"/>
    </row>
    <row r="730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8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  <c r="AA730" s="57"/>
      <c r="AB730" s="57"/>
      <c r="AC730" s="57"/>
      <c r="AD730" s="57"/>
      <c r="AE730" s="57"/>
      <c r="AF730" s="57"/>
      <c r="AG730" s="57"/>
      <c r="AH730" s="57"/>
      <c r="AI730" s="57"/>
      <c r="AJ730" s="57"/>
      <c r="AK730" s="57"/>
      <c r="AL730" s="57"/>
      <c r="AM730" s="57"/>
      <c r="AN730" s="57"/>
      <c r="AO730" s="57"/>
      <c r="AP730" s="57"/>
      <c r="AQ730" s="57"/>
      <c r="AR730" s="57"/>
      <c r="AS730" s="57"/>
      <c r="AT730" s="57"/>
    </row>
    <row r="731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8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  <c r="AA731" s="57"/>
      <c r="AB731" s="57"/>
      <c r="AC731" s="57"/>
      <c r="AD731" s="57"/>
      <c r="AE731" s="57"/>
      <c r="AF731" s="57"/>
      <c r="AG731" s="57"/>
      <c r="AH731" s="57"/>
      <c r="AI731" s="57"/>
      <c r="AJ731" s="57"/>
      <c r="AK731" s="57"/>
      <c r="AL731" s="57"/>
      <c r="AM731" s="57"/>
      <c r="AN731" s="57"/>
      <c r="AO731" s="57"/>
      <c r="AP731" s="57"/>
      <c r="AQ731" s="57"/>
      <c r="AR731" s="57"/>
      <c r="AS731" s="57"/>
      <c r="AT731" s="57"/>
    </row>
    <row r="732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8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  <c r="AA732" s="57"/>
      <c r="AB732" s="57"/>
      <c r="AC732" s="57"/>
      <c r="AD732" s="57"/>
      <c r="AE732" s="57"/>
      <c r="AF732" s="57"/>
      <c r="AG732" s="57"/>
      <c r="AH732" s="57"/>
      <c r="AI732" s="57"/>
      <c r="AJ732" s="57"/>
      <c r="AK732" s="57"/>
      <c r="AL732" s="57"/>
      <c r="AM732" s="57"/>
      <c r="AN732" s="57"/>
      <c r="AO732" s="57"/>
      <c r="AP732" s="57"/>
      <c r="AQ732" s="57"/>
      <c r="AR732" s="57"/>
      <c r="AS732" s="57"/>
      <c r="AT732" s="57"/>
    </row>
    <row r="733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8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  <c r="AA733" s="57"/>
      <c r="AB733" s="57"/>
      <c r="AC733" s="57"/>
      <c r="AD733" s="57"/>
      <c r="AE733" s="57"/>
      <c r="AF733" s="57"/>
      <c r="AG733" s="57"/>
      <c r="AH733" s="57"/>
      <c r="AI733" s="57"/>
      <c r="AJ733" s="57"/>
      <c r="AK733" s="57"/>
      <c r="AL733" s="57"/>
      <c r="AM733" s="57"/>
      <c r="AN733" s="57"/>
      <c r="AO733" s="57"/>
      <c r="AP733" s="57"/>
      <c r="AQ733" s="57"/>
      <c r="AR733" s="57"/>
      <c r="AS733" s="57"/>
      <c r="AT733" s="57"/>
    </row>
    <row r="734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8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  <c r="AA734" s="57"/>
      <c r="AB734" s="57"/>
      <c r="AC734" s="57"/>
      <c r="AD734" s="57"/>
      <c r="AE734" s="57"/>
      <c r="AF734" s="57"/>
      <c r="AG734" s="57"/>
      <c r="AH734" s="57"/>
      <c r="AI734" s="57"/>
      <c r="AJ734" s="57"/>
      <c r="AK734" s="57"/>
      <c r="AL734" s="57"/>
      <c r="AM734" s="57"/>
      <c r="AN734" s="57"/>
      <c r="AO734" s="57"/>
      <c r="AP734" s="57"/>
      <c r="AQ734" s="57"/>
      <c r="AR734" s="57"/>
      <c r="AS734" s="57"/>
      <c r="AT734" s="57"/>
    </row>
    <row r="735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8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  <c r="AA735" s="57"/>
      <c r="AB735" s="57"/>
      <c r="AC735" s="57"/>
      <c r="AD735" s="57"/>
      <c r="AE735" s="57"/>
      <c r="AF735" s="57"/>
      <c r="AG735" s="57"/>
      <c r="AH735" s="57"/>
      <c r="AI735" s="57"/>
      <c r="AJ735" s="57"/>
      <c r="AK735" s="57"/>
      <c r="AL735" s="57"/>
      <c r="AM735" s="57"/>
      <c r="AN735" s="57"/>
      <c r="AO735" s="57"/>
      <c r="AP735" s="57"/>
      <c r="AQ735" s="57"/>
      <c r="AR735" s="57"/>
      <c r="AS735" s="57"/>
      <c r="AT735" s="57"/>
    </row>
    <row r="736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8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  <c r="AA736" s="57"/>
      <c r="AB736" s="57"/>
      <c r="AC736" s="57"/>
      <c r="AD736" s="57"/>
      <c r="AE736" s="57"/>
      <c r="AF736" s="57"/>
      <c r="AG736" s="57"/>
      <c r="AH736" s="57"/>
      <c r="AI736" s="57"/>
      <c r="AJ736" s="57"/>
      <c r="AK736" s="57"/>
      <c r="AL736" s="57"/>
      <c r="AM736" s="57"/>
      <c r="AN736" s="57"/>
      <c r="AO736" s="57"/>
      <c r="AP736" s="57"/>
      <c r="AQ736" s="57"/>
      <c r="AR736" s="57"/>
      <c r="AS736" s="57"/>
      <c r="AT736" s="57"/>
    </row>
    <row r="737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8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  <c r="AA737" s="57"/>
      <c r="AB737" s="57"/>
      <c r="AC737" s="57"/>
      <c r="AD737" s="57"/>
      <c r="AE737" s="57"/>
      <c r="AF737" s="57"/>
      <c r="AG737" s="57"/>
      <c r="AH737" s="57"/>
      <c r="AI737" s="57"/>
      <c r="AJ737" s="57"/>
      <c r="AK737" s="57"/>
      <c r="AL737" s="57"/>
      <c r="AM737" s="57"/>
      <c r="AN737" s="57"/>
      <c r="AO737" s="57"/>
      <c r="AP737" s="57"/>
      <c r="AQ737" s="57"/>
      <c r="AR737" s="57"/>
      <c r="AS737" s="57"/>
      <c r="AT737" s="57"/>
    </row>
    <row r="738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8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  <c r="AA738" s="57"/>
      <c r="AB738" s="57"/>
      <c r="AC738" s="57"/>
      <c r="AD738" s="57"/>
      <c r="AE738" s="57"/>
      <c r="AF738" s="57"/>
      <c r="AG738" s="57"/>
      <c r="AH738" s="57"/>
      <c r="AI738" s="57"/>
      <c r="AJ738" s="57"/>
      <c r="AK738" s="57"/>
      <c r="AL738" s="57"/>
      <c r="AM738" s="57"/>
      <c r="AN738" s="57"/>
      <c r="AO738" s="57"/>
      <c r="AP738" s="57"/>
      <c r="AQ738" s="57"/>
      <c r="AR738" s="57"/>
      <c r="AS738" s="57"/>
      <c r="AT738" s="57"/>
    </row>
    <row r="739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8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  <c r="AA739" s="57"/>
      <c r="AB739" s="57"/>
      <c r="AC739" s="57"/>
      <c r="AD739" s="57"/>
      <c r="AE739" s="57"/>
      <c r="AF739" s="57"/>
      <c r="AG739" s="57"/>
      <c r="AH739" s="57"/>
      <c r="AI739" s="57"/>
      <c r="AJ739" s="57"/>
      <c r="AK739" s="57"/>
      <c r="AL739" s="57"/>
      <c r="AM739" s="57"/>
      <c r="AN739" s="57"/>
      <c r="AO739" s="57"/>
      <c r="AP739" s="57"/>
      <c r="AQ739" s="57"/>
      <c r="AR739" s="57"/>
      <c r="AS739" s="57"/>
      <c r="AT739" s="57"/>
    </row>
    <row r="740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8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  <c r="AA740" s="57"/>
      <c r="AB740" s="57"/>
      <c r="AC740" s="57"/>
      <c r="AD740" s="57"/>
      <c r="AE740" s="57"/>
      <c r="AF740" s="57"/>
      <c r="AG740" s="57"/>
      <c r="AH740" s="57"/>
      <c r="AI740" s="57"/>
      <c r="AJ740" s="57"/>
      <c r="AK740" s="57"/>
      <c r="AL740" s="57"/>
      <c r="AM740" s="57"/>
      <c r="AN740" s="57"/>
      <c r="AO740" s="57"/>
      <c r="AP740" s="57"/>
      <c r="AQ740" s="57"/>
      <c r="AR740" s="57"/>
      <c r="AS740" s="57"/>
      <c r="AT740" s="57"/>
    </row>
    <row r="741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8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  <c r="AA741" s="57"/>
      <c r="AB741" s="57"/>
      <c r="AC741" s="57"/>
      <c r="AD741" s="57"/>
      <c r="AE741" s="57"/>
      <c r="AF741" s="57"/>
      <c r="AG741" s="57"/>
      <c r="AH741" s="57"/>
      <c r="AI741" s="57"/>
      <c r="AJ741" s="57"/>
      <c r="AK741" s="57"/>
      <c r="AL741" s="57"/>
      <c r="AM741" s="57"/>
      <c r="AN741" s="57"/>
      <c r="AO741" s="57"/>
      <c r="AP741" s="57"/>
      <c r="AQ741" s="57"/>
      <c r="AR741" s="57"/>
      <c r="AS741" s="57"/>
      <c r="AT741" s="57"/>
    </row>
    <row r="742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8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  <c r="AA742" s="57"/>
      <c r="AB742" s="57"/>
      <c r="AC742" s="57"/>
      <c r="AD742" s="57"/>
      <c r="AE742" s="57"/>
      <c r="AF742" s="57"/>
      <c r="AG742" s="57"/>
      <c r="AH742" s="57"/>
      <c r="AI742" s="57"/>
      <c r="AJ742" s="57"/>
      <c r="AK742" s="57"/>
      <c r="AL742" s="57"/>
      <c r="AM742" s="57"/>
      <c r="AN742" s="57"/>
      <c r="AO742" s="57"/>
      <c r="AP742" s="57"/>
      <c r="AQ742" s="57"/>
      <c r="AR742" s="57"/>
      <c r="AS742" s="57"/>
      <c r="AT742" s="57"/>
    </row>
    <row r="743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8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  <c r="AA743" s="57"/>
      <c r="AB743" s="57"/>
      <c r="AC743" s="57"/>
      <c r="AD743" s="57"/>
      <c r="AE743" s="57"/>
      <c r="AF743" s="57"/>
      <c r="AG743" s="57"/>
      <c r="AH743" s="57"/>
      <c r="AI743" s="57"/>
      <c r="AJ743" s="57"/>
      <c r="AK743" s="57"/>
      <c r="AL743" s="57"/>
      <c r="AM743" s="57"/>
      <c r="AN743" s="57"/>
      <c r="AO743" s="57"/>
      <c r="AP743" s="57"/>
      <c r="AQ743" s="57"/>
      <c r="AR743" s="57"/>
      <c r="AS743" s="57"/>
      <c r="AT743" s="57"/>
    </row>
    <row r="744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8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  <c r="AA744" s="57"/>
      <c r="AB744" s="57"/>
      <c r="AC744" s="57"/>
      <c r="AD744" s="57"/>
      <c r="AE744" s="57"/>
      <c r="AF744" s="57"/>
      <c r="AG744" s="57"/>
      <c r="AH744" s="57"/>
      <c r="AI744" s="57"/>
      <c r="AJ744" s="57"/>
      <c r="AK744" s="57"/>
      <c r="AL744" s="57"/>
      <c r="AM744" s="57"/>
      <c r="AN744" s="57"/>
      <c r="AO744" s="57"/>
      <c r="AP744" s="57"/>
      <c r="AQ744" s="57"/>
      <c r="AR744" s="57"/>
      <c r="AS744" s="57"/>
      <c r="AT744" s="57"/>
    </row>
    <row r="745">
      <c r="A745" s="57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8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  <c r="AA745" s="57"/>
      <c r="AB745" s="57"/>
      <c r="AC745" s="57"/>
      <c r="AD745" s="57"/>
      <c r="AE745" s="57"/>
      <c r="AF745" s="57"/>
      <c r="AG745" s="57"/>
      <c r="AH745" s="57"/>
      <c r="AI745" s="57"/>
      <c r="AJ745" s="57"/>
      <c r="AK745" s="57"/>
      <c r="AL745" s="57"/>
      <c r="AM745" s="57"/>
      <c r="AN745" s="57"/>
      <c r="AO745" s="57"/>
      <c r="AP745" s="57"/>
      <c r="AQ745" s="57"/>
      <c r="AR745" s="57"/>
      <c r="AS745" s="57"/>
      <c r="AT745" s="57"/>
    </row>
    <row r="746">
      <c r="A746" s="57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8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  <c r="AA746" s="57"/>
      <c r="AB746" s="57"/>
      <c r="AC746" s="57"/>
      <c r="AD746" s="57"/>
      <c r="AE746" s="57"/>
      <c r="AF746" s="57"/>
      <c r="AG746" s="57"/>
      <c r="AH746" s="57"/>
      <c r="AI746" s="57"/>
      <c r="AJ746" s="57"/>
      <c r="AK746" s="57"/>
      <c r="AL746" s="57"/>
      <c r="AM746" s="57"/>
      <c r="AN746" s="57"/>
      <c r="AO746" s="57"/>
      <c r="AP746" s="57"/>
      <c r="AQ746" s="57"/>
      <c r="AR746" s="57"/>
      <c r="AS746" s="57"/>
      <c r="AT746" s="57"/>
    </row>
    <row r="747">
      <c r="A747" s="57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8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  <c r="AA747" s="57"/>
      <c r="AB747" s="57"/>
      <c r="AC747" s="57"/>
      <c r="AD747" s="57"/>
      <c r="AE747" s="57"/>
      <c r="AF747" s="57"/>
      <c r="AG747" s="57"/>
      <c r="AH747" s="57"/>
      <c r="AI747" s="57"/>
      <c r="AJ747" s="57"/>
      <c r="AK747" s="57"/>
      <c r="AL747" s="57"/>
      <c r="AM747" s="57"/>
      <c r="AN747" s="57"/>
      <c r="AO747" s="57"/>
      <c r="AP747" s="57"/>
      <c r="AQ747" s="57"/>
      <c r="AR747" s="57"/>
      <c r="AS747" s="57"/>
      <c r="AT747" s="57"/>
    </row>
    <row r="748">
      <c r="A748" s="57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8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  <c r="AA748" s="57"/>
      <c r="AB748" s="57"/>
      <c r="AC748" s="57"/>
      <c r="AD748" s="57"/>
      <c r="AE748" s="57"/>
      <c r="AF748" s="57"/>
      <c r="AG748" s="57"/>
      <c r="AH748" s="57"/>
      <c r="AI748" s="57"/>
      <c r="AJ748" s="57"/>
      <c r="AK748" s="57"/>
      <c r="AL748" s="57"/>
      <c r="AM748" s="57"/>
      <c r="AN748" s="57"/>
      <c r="AO748" s="57"/>
      <c r="AP748" s="57"/>
      <c r="AQ748" s="57"/>
      <c r="AR748" s="57"/>
      <c r="AS748" s="57"/>
      <c r="AT748" s="57"/>
    </row>
    <row r="749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8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  <c r="AA749" s="57"/>
      <c r="AB749" s="57"/>
      <c r="AC749" s="57"/>
      <c r="AD749" s="57"/>
      <c r="AE749" s="57"/>
      <c r="AF749" s="57"/>
      <c r="AG749" s="57"/>
      <c r="AH749" s="57"/>
      <c r="AI749" s="57"/>
      <c r="AJ749" s="57"/>
      <c r="AK749" s="57"/>
      <c r="AL749" s="57"/>
      <c r="AM749" s="57"/>
      <c r="AN749" s="57"/>
      <c r="AO749" s="57"/>
      <c r="AP749" s="57"/>
      <c r="AQ749" s="57"/>
      <c r="AR749" s="57"/>
      <c r="AS749" s="57"/>
      <c r="AT749" s="57"/>
    </row>
    <row r="750">
      <c r="A750" s="57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8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  <c r="AA750" s="57"/>
      <c r="AB750" s="57"/>
      <c r="AC750" s="57"/>
      <c r="AD750" s="57"/>
      <c r="AE750" s="57"/>
      <c r="AF750" s="57"/>
      <c r="AG750" s="57"/>
      <c r="AH750" s="57"/>
      <c r="AI750" s="57"/>
      <c r="AJ750" s="57"/>
      <c r="AK750" s="57"/>
      <c r="AL750" s="57"/>
      <c r="AM750" s="57"/>
      <c r="AN750" s="57"/>
      <c r="AO750" s="57"/>
      <c r="AP750" s="57"/>
      <c r="AQ750" s="57"/>
      <c r="AR750" s="57"/>
      <c r="AS750" s="57"/>
      <c r="AT750" s="57"/>
    </row>
    <row r="751">
      <c r="A751" s="57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8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  <c r="AA751" s="57"/>
      <c r="AB751" s="57"/>
      <c r="AC751" s="57"/>
      <c r="AD751" s="57"/>
      <c r="AE751" s="57"/>
      <c r="AF751" s="57"/>
      <c r="AG751" s="57"/>
      <c r="AH751" s="57"/>
      <c r="AI751" s="57"/>
      <c r="AJ751" s="57"/>
      <c r="AK751" s="57"/>
      <c r="AL751" s="57"/>
      <c r="AM751" s="57"/>
      <c r="AN751" s="57"/>
      <c r="AO751" s="57"/>
      <c r="AP751" s="57"/>
      <c r="AQ751" s="57"/>
      <c r="AR751" s="57"/>
      <c r="AS751" s="57"/>
      <c r="AT751" s="57"/>
    </row>
    <row r="752">
      <c r="A752" s="57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8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  <c r="AA752" s="57"/>
      <c r="AB752" s="57"/>
      <c r="AC752" s="57"/>
      <c r="AD752" s="57"/>
      <c r="AE752" s="57"/>
      <c r="AF752" s="57"/>
      <c r="AG752" s="57"/>
      <c r="AH752" s="57"/>
      <c r="AI752" s="57"/>
      <c r="AJ752" s="57"/>
      <c r="AK752" s="57"/>
      <c r="AL752" s="57"/>
      <c r="AM752" s="57"/>
      <c r="AN752" s="57"/>
      <c r="AO752" s="57"/>
      <c r="AP752" s="57"/>
      <c r="AQ752" s="57"/>
      <c r="AR752" s="57"/>
      <c r="AS752" s="57"/>
      <c r="AT752" s="57"/>
    </row>
    <row r="753">
      <c r="A753" s="57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8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  <c r="AA753" s="57"/>
      <c r="AB753" s="57"/>
      <c r="AC753" s="57"/>
      <c r="AD753" s="57"/>
      <c r="AE753" s="57"/>
      <c r="AF753" s="57"/>
      <c r="AG753" s="57"/>
      <c r="AH753" s="57"/>
      <c r="AI753" s="57"/>
      <c r="AJ753" s="57"/>
      <c r="AK753" s="57"/>
      <c r="AL753" s="57"/>
      <c r="AM753" s="57"/>
      <c r="AN753" s="57"/>
      <c r="AO753" s="57"/>
      <c r="AP753" s="57"/>
      <c r="AQ753" s="57"/>
      <c r="AR753" s="57"/>
      <c r="AS753" s="57"/>
      <c r="AT753" s="57"/>
    </row>
    <row r="754">
      <c r="A754" s="57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8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  <c r="AA754" s="57"/>
      <c r="AB754" s="57"/>
      <c r="AC754" s="57"/>
      <c r="AD754" s="57"/>
      <c r="AE754" s="57"/>
      <c r="AF754" s="57"/>
      <c r="AG754" s="57"/>
      <c r="AH754" s="57"/>
      <c r="AI754" s="57"/>
      <c r="AJ754" s="57"/>
      <c r="AK754" s="57"/>
      <c r="AL754" s="57"/>
      <c r="AM754" s="57"/>
      <c r="AN754" s="57"/>
      <c r="AO754" s="57"/>
      <c r="AP754" s="57"/>
      <c r="AQ754" s="57"/>
      <c r="AR754" s="57"/>
      <c r="AS754" s="57"/>
      <c r="AT754" s="57"/>
    </row>
    <row r="755">
      <c r="A755" s="57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8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  <c r="AA755" s="57"/>
      <c r="AB755" s="57"/>
      <c r="AC755" s="57"/>
      <c r="AD755" s="57"/>
      <c r="AE755" s="57"/>
      <c r="AF755" s="57"/>
      <c r="AG755" s="57"/>
      <c r="AH755" s="57"/>
      <c r="AI755" s="57"/>
      <c r="AJ755" s="57"/>
      <c r="AK755" s="57"/>
      <c r="AL755" s="57"/>
      <c r="AM755" s="57"/>
      <c r="AN755" s="57"/>
      <c r="AO755" s="57"/>
      <c r="AP755" s="57"/>
      <c r="AQ755" s="57"/>
      <c r="AR755" s="57"/>
      <c r="AS755" s="57"/>
      <c r="AT755" s="57"/>
    </row>
    <row r="756">
      <c r="A756" s="57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8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  <c r="AA756" s="57"/>
      <c r="AB756" s="57"/>
      <c r="AC756" s="57"/>
      <c r="AD756" s="57"/>
      <c r="AE756" s="57"/>
      <c r="AF756" s="57"/>
      <c r="AG756" s="57"/>
      <c r="AH756" s="57"/>
      <c r="AI756" s="57"/>
      <c r="AJ756" s="57"/>
      <c r="AK756" s="57"/>
      <c r="AL756" s="57"/>
      <c r="AM756" s="57"/>
      <c r="AN756" s="57"/>
      <c r="AO756" s="57"/>
      <c r="AP756" s="57"/>
      <c r="AQ756" s="57"/>
      <c r="AR756" s="57"/>
      <c r="AS756" s="57"/>
      <c r="AT756" s="57"/>
    </row>
    <row r="757">
      <c r="A757" s="57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8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  <c r="AA757" s="57"/>
      <c r="AB757" s="57"/>
      <c r="AC757" s="57"/>
      <c r="AD757" s="57"/>
      <c r="AE757" s="57"/>
      <c r="AF757" s="57"/>
      <c r="AG757" s="57"/>
      <c r="AH757" s="57"/>
      <c r="AI757" s="57"/>
      <c r="AJ757" s="57"/>
      <c r="AK757" s="57"/>
      <c r="AL757" s="57"/>
      <c r="AM757" s="57"/>
      <c r="AN757" s="57"/>
      <c r="AO757" s="57"/>
      <c r="AP757" s="57"/>
      <c r="AQ757" s="57"/>
      <c r="AR757" s="57"/>
      <c r="AS757" s="57"/>
      <c r="AT757" s="57"/>
    </row>
    <row r="758">
      <c r="A758" s="57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8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  <c r="AA758" s="57"/>
      <c r="AB758" s="57"/>
      <c r="AC758" s="57"/>
      <c r="AD758" s="57"/>
      <c r="AE758" s="57"/>
      <c r="AF758" s="57"/>
      <c r="AG758" s="57"/>
      <c r="AH758" s="57"/>
      <c r="AI758" s="57"/>
      <c r="AJ758" s="57"/>
      <c r="AK758" s="57"/>
      <c r="AL758" s="57"/>
      <c r="AM758" s="57"/>
      <c r="AN758" s="57"/>
      <c r="AO758" s="57"/>
      <c r="AP758" s="57"/>
      <c r="AQ758" s="57"/>
      <c r="AR758" s="57"/>
      <c r="AS758" s="57"/>
      <c r="AT758" s="57"/>
    </row>
    <row r="759">
      <c r="A759" s="57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8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  <c r="AA759" s="57"/>
      <c r="AB759" s="57"/>
      <c r="AC759" s="57"/>
      <c r="AD759" s="57"/>
      <c r="AE759" s="57"/>
      <c r="AF759" s="57"/>
      <c r="AG759" s="57"/>
      <c r="AH759" s="57"/>
      <c r="AI759" s="57"/>
      <c r="AJ759" s="57"/>
      <c r="AK759" s="57"/>
      <c r="AL759" s="57"/>
      <c r="AM759" s="57"/>
      <c r="AN759" s="57"/>
      <c r="AO759" s="57"/>
      <c r="AP759" s="57"/>
      <c r="AQ759" s="57"/>
      <c r="AR759" s="57"/>
      <c r="AS759" s="57"/>
      <c r="AT759" s="57"/>
    </row>
    <row r="760">
      <c r="A760" s="57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8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  <c r="AA760" s="57"/>
      <c r="AB760" s="57"/>
      <c r="AC760" s="57"/>
      <c r="AD760" s="57"/>
      <c r="AE760" s="57"/>
      <c r="AF760" s="57"/>
      <c r="AG760" s="57"/>
      <c r="AH760" s="57"/>
      <c r="AI760" s="57"/>
      <c r="AJ760" s="57"/>
      <c r="AK760" s="57"/>
      <c r="AL760" s="57"/>
      <c r="AM760" s="57"/>
      <c r="AN760" s="57"/>
      <c r="AO760" s="57"/>
      <c r="AP760" s="57"/>
      <c r="AQ760" s="57"/>
      <c r="AR760" s="57"/>
      <c r="AS760" s="57"/>
      <c r="AT760" s="57"/>
    </row>
    <row r="761">
      <c r="A761" s="57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8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  <c r="AA761" s="57"/>
      <c r="AB761" s="57"/>
      <c r="AC761" s="57"/>
      <c r="AD761" s="57"/>
      <c r="AE761" s="57"/>
      <c r="AF761" s="57"/>
      <c r="AG761" s="57"/>
      <c r="AH761" s="57"/>
      <c r="AI761" s="57"/>
      <c r="AJ761" s="57"/>
      <c r="AK761" s="57"/>
      <c r="AL761" s="57"/>
      <c r="AM761" s="57"/>
      <c r="AN761" s="57"/>
      <c r="AO761" s="57"/>
      <c r="AP761" s="57"/>
      <c r="AQ761" s="57"/>
      <c r="AR761" s="57"/>
      <c r="AS761" s="57"/>
      <c r="AT761" s="57"/>
    </row>
    <row r="762">
      <c r="A762" s="57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8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  <c r="AA762" s="57"/>
      <c r="AB762" s="57"/>
      <c r="AC762" s="57"/>
      <c r="AD762" s="57"/>
      <c r="AE762" s="57"/>
      <c r="AF762" s="57"/>
      <c r="AG762" s="57"/>
      <c r="AH762" s="57"/>
      <c r="AI762" s="57"/>
      <c r="AJ762" s="57"/>
      <c r="AK762" s="57"/>
      <c r="AL762" s="57"/>
      <c r="AM762" s="57"/>
      <c r="AN762" s="57"/>
      <c r="AO762" s="57"/>
      <c r="AP762" s="57"/>
      <c r="AQ762" s="57"/>
      <c r="AR762" s="57"/>
      <c r="AS762" s="57"/>
      <c r="AT762" s="57"/>
    </row>
    <row r="763">
      <c r="A763" s="57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8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  <c r="AA763" s="57"/>
      <c r="AB763" s="57"/>
      <c r="AC763" s="57"/>
      <c r="AD763" s="57"/>
      <c r="AE763" s="57"/>
      <c r="AF763" s="57"/>
      <c r="AG763" s="57"/>
      <c r="AH763" s="57"/>
      <c r="AI763" s="57"/>
      <c r="AJ763" s="57"/>
      <c r="AK763" s="57"/>
      <c r="AL763" s="57"/>
      <c r="AM763" s="57"/>
      <c r="AN763" s="57"/>
      <c r="AO763" s="57"/>
      <c r="AP763" s="57"/>
      <c r="AQ763" s="57"/>
      <c r="AR763" s="57"/>
      <c r="AS763" s="57"/>
      <c r="AT763" s="57"/>
    </row>
    <row r="764">
      <c r="A764" s="57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8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  <c r="AA764" s="57"/>
      <c r="AB764" s="57"/>
      <c r="AC764" s="57"/>
      <c r="AD764" s="57"/>
      <c r="AE764" s="57"/>
      <c r="AF764" s="57"/>
      <c r="AG764" s="57"/>
      <c r="AH764" s="57"/>
      <c r="AI764" s="57"/>
      <c r="AJ764" s="57"/>
      <c r="AK764" s="57"/>
      <c r="AL764" s="57"/>
      <c r="AM764" s="57"/>
      <c r="AN764" s="57"/>
      <c r="AO764" s="57"/>
      <c r="AP764" s="57"/>
      <c r="AQ764" s="57"/>
      <c r="AR764" s="57"/>
      <c r="AS764" s="57"/>
      <c r="AT764" s="57"/>
    </row>
    <row r="765">
      <c r="A765" s="57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8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  <c r="AA765" s="57"/>
      <c r="AB765" s="57"/>
      <c r="AC765" s="57"/>
      <c r="AD765" s="57"/>
      <c r="AE765" s="57"/>
      <c r="AF765" s="57"/>
      <c r="AG765" s="57"/>
      <c r="AH765" s="57"/>
      <c r="AI765" s="57"/>
      <c r="AJ765" s="57"/>
      <c r="AK765" s="57"/>
      <c r="AL765" s="57"/>
      <c r="AM765" s="57"/>
      <c r="AN765" s="57"/>
      <c r="AO765" s="57"/>
      <c r="AP765" s="57"/>
      <c r="AQ765" s="57"/>
      <c r="AR765" s="57"/>
      <c r="AS765" s="57"/>
      <c r="AT765" s="57"/>
    </row>
    <row r="766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8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  <c r="AA766" s="57"/>
      <c r="AB766" s="57"/>
      <c r="AC766" s="57"/>
      <c r="AD766" s="57"/>
      <c r="AE766" s="57"/>
      <c r="AF766" s="57"/>
      <c r="AG766" s="57"/>
      <c r="AH766" s="57"/>
      <c r="AI766" s="57"/>
      <c r="AJ766" s="57"/>
      <c r="AK766" s="57"/>
      <c r="AL766" s="57"/>
      <c r="AM766" s="57"/>
      <c r="AN766" s="57"/>
      <c r="AO766" s="57"/>
      <c r="AP766" s="57"/>
      <c r="AQ766" s="57"/>
      <c r="AR766" s="57"/>
      <c r="AS766" s="57"/>
      <c r="AT766" s="57"/>
    </row>
    <row r="767">
      <c r="A767" s="57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8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  <c r="AA767" s="57"/>
      <c r="AB767" s="57"/>
      <c r="AC767" s="57"/>
      <c r="AD767" s="57"/>
      <c r="AE767" s="57"/>
      <c r="AF767" s="57"/>
      <c r="AG767" s="57"/>
      <c r="AH767" s="57"/>
      <c r="AI767" s="57"/>
      <c r="AJ767" s="57"/>
      <c r="AK767" s="57"/>
      <c r="AL767" s="57"/>
      <c r="AM767" s="57"/>
      <c r="AN767" s="57"/>
      <c r="AO767" s="57"/>
      <c r="AP767" s="57"/>
      <c r="AQ767" s="57"/>
      <c r="AR767" s="57"/>
      <c r="AS767" s="57"/>
      <c r="AT767" s="57"/>
    </row>
    <row r="768">
      <c r="A768" s="57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8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  <c r="AA768" s="57"/>
      <c r="AB768" s="57"/>
      <c r="AC768" s="57"/>
      <c r="AD768" s="57"/>
      <c r="AE768" s="57"/>
      <c r="AF768" s="57"/>
      <c r="AG768" s="57"/>
      <c r="AH768" s="57"/>
      <c r="AI768" s="57"/>
      <c r="AJ768" s="57"/>
      <c r="AK768" s="57"/>
      <c r="AL768" s="57"/>
      <c r="AM768" s="57"/>
      <c r="AN768" s="57"/>
      <c r="AO768" s="57"/>
      <c r="AP768" s="57"/>
      <c r="AQ768" s="57"/>
      <c r="AR768" s="57"/>
      <c r="AS768" s="57"/>
      <c r="AT768" s="57"/>
    </row>
    <row r="769">
      <c r="A769" s="57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8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  <c r="AA769" s="57"/>
      <c r="AB769" s="57"/>
      <c r="AC769" s="57"/>
      <c r="AD769" s="57"/>
      <c r="AE769" s="57"/>
      <c r="AF769" s="57"/>
      <c r="AG769" s="57"/>
      <c r="AH769" s="57"/>
      <c r="AI769" s="57"/>
      <c r="AJ769" s="57"/>
      <c r="AK769" s="57"/>
      <c r="AL769" s="57"/>
      <c r="AM769" s="57"/>
      <c r="AN769" s="57"/>
      <c r="AO769" s="57"/>
      <c r="AP769" s="57"/>
      <c r="AQ769" s="57"/>
      <c r="AR769" s="57"/>
      <c r="AS769" s="57"/>
      <c r="AT769" s="57"/>
    </row>
    <row r="770">
      <c r="A770" s="57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8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  <c r="AA770" s="57"/>
      <c r="AB770" s="57"/>
      <c r="AC770" s="57"/>
      <c r="AD770" s="57"/>
      <c r="AE770" s="57"/>
      <c r="AF770" s="57"/>
      <c r="AG770" s="57"/>
      <c r="AH770" s="57"/>
      <c r="AI770" s="57"/>
      <c r="AJ770" s="57"/>
      <c r="AK770" s="57"/>
      <c r="AL770" s="57"/>
      <c r="AM770" s="57"/>
      <c r="AN770" s="57"/>
      <c r="AO770" s="57"/>
      <c r="AP770" s="57"/>
      <c r="AQ770" s="57"/>
      <c r="AR770" s="57"/>
      <c r="AS770" s="57"/>
      <c r="AT770" s="57"/>
    </row>
    <row r="771">
      <c r="A771" s="57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8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  <c r="AA771" s="57"/>
      <c r="AB771" s="57"/>
      <c r="AC771" s="57"/>
      <c r="AD771" s="57"/>
      <c r="AE771" s="57"/>
      <c r="AF771" s="57"/>
      <c r="AG771" s="57"/>
      <c r="AH771" s="57"/>
      <c r="AI771" s="57"/>
      <c r="AJ771" s="57"/>
      <c r="AK771" s="57"/>
      <c r="AL771" s="57"/>
      <c r="AM771" s="57"/>
      <c r="AN771" s="57"/>
      <c r="AO771" s="57"/>
      <c r="AP771" s="57"/>
      <c r="AQ771" s="57"/>
      <c r="AR771" s="57"/>
      <c r="AS771" s="57"/>
      <c r="AT771" s="57"/>
    </row>
    <row r="772">
      <c r="A772" s="57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8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  <c r="AA772" s="57"/>
      <c r="AB772" s="57"/>
      <c r="AC772" s="57"/>
      <c r="AD772" s="57"/>
      <c r="AE772" s="57"/>
      <c r="AF772" s="57"/>
      <c r="AG772" s="57"/>
      <c r="AH772" s="57"/>
      <c r="AI772" s="57"/>
      <c r="AJ772" s="57"/>
      <c r="AK772" s="57"/>
      <c r="AL772" s="57"/>
      <c r="AM772" s="57"/>
      <c r="AN772" s="57"/>
      <c r="AO772" s="57"/>
      <c r="AP772" s="57"/>
      <c r="AQ772" s="57"/>
      <c r="AR772" s="57"/>
      <c r="AS772" s="57"/>
      <c r="AT772" s="57"/>
    </row>
    <row r="773">
      <c r="A773" s="57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8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  <c r="AA773" s="57"/>
      <c r="AB773" s="57"/>
      <c r="AC773" s="57"/>
      <c r="AD773" s="57"/>
      <c r="AE773" s="57"/>
      <c r="AF773" s="57"/>
      <c r="AG773" s="57"/>
      <c r="AH773" s="57"/>
      <c r="AI773" s="57"/>
      <c r="AJ773" s="57"/>
      <c r="AK773" s="57"/>
      <c r="AL773" s="57"/>
      <c r="AM773" s="57"/>
      <c r="AN773" s="57"/>
      <c r="AO773" s="57"/>
      <c r="AP773" s="57"/>
      <c r="AQ773" s="57"/>
      <c r="AR773" s="57"/>
      <c r="AS773" s="57"/>
      <c r="AT773" s="57"/>
    </row>
    <row r="774">
      <c r="A774" s="57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8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  <c r="AA774" s="57"/>
      <c r="AB774" s="57"/>
      <c r="AC774" s="57"/>
      <c r="AD774" s="57"/>
      <c r="AE774" s="57"/>
      <c r="AF774" s="57"/>
      <c r="AG774" s="57"/>
      <c r="AH774" s="57"/>
      <c r="AI774" s="57"/>
      <c r="AJ774" s="57"/>
      <c r="AK774" s="57"/>
      <c r="AL774" s="57"/>
      <c r="AM774" s="57"/>
      <c r="AN774" s="57"/>
      <c r="AO774" s="57"/>
      <c r="AP774" s="57"/>
      <c r="AQ774" s="57"/>
      <c r="AR774" s="57"/>
      <c r="AS774" s="57"/>
      <c r="AT774" s="57"/>
    </row>
    <row r="775">
      <c r="A775" s="57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8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  <c r="AA775" s="57"/>
      <c r="AB775" s="57"/>
      <c r="AC775" s="57"/>
      <c r="AD775" s="57"/>
      <c r="AE775" s="57"/>
      <c r="AF775" s="57"/>
      <c r="AG775" s="57"/>
      <c r="AH775" s="57"/>
      <c r="AI775" s="57"/>
      <c r="AJ775" s="57"/>
      <c r="AK775" s="57"/>
      <c r="AL775" s="57"/>
      <c r="AM775" s="57"/>
      <c r="AN775" s="57"/>
      <c r="AO775" s="57"/>
      <c r="AP775" s="57"/>
      <c r="AQ775" s="57"/>
      <c r="AR775" s="57"/>
      <c r="AS775" s="57"/>
      <c r="AT775" s="57"/>
    </row>
    <row r="776">
      <c r="A776" s="57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8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  <c r="AA776" s="57"/>
      <c r="AB776" s="57"/>
      <c r="AC776" s="57"/>
      <c r="AD776" s="57"/>
      <c r="AE776" s="57"/>
      <c r="AF776" s="57"/>
      <c r="AG776" s="57"/>
      <c r="AH776" s="57"/>
      <c r="AI776" s="57"/>
      <c r="AJ776" s="57"/>
      <c r="AK776" s="57"/>
      <c r="AL776" s="57"/>
      <c r="AM776" s="57"/>
      <c r="AN776" s="57"/>
      <c r="AO776" s="57"/>
      <c r="AP776" s="57"/>
      <c r="AQ776" s="57"/>
      <c r="AR776" s="57"/>
      <c r="AS776" s="57"/>
      <c r="AT776" s="57"/>
    </row>
    <row r="777">
      <c r="A777" s="57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8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  <c r="AA777" s="57"/>
      <c r="AB777" s="57"/>
      <c r="AC777" s="57"/>
      <c r="AD777" s="57"/>
      <c r="AE777" s="57"/>
      <c r="AF777" s="57"/>
      <c r="AG777" s="57"/>
      <c r="AH777" s="57"/>
      <c r="AI777" s="57"/>
      <c r="AJ777" s="57"/>
      <c r="AK777" s="57"/>
      <c r="AL777" s="57"/>
      <c r="AM777" s="57"/>
      <c r="AN777" s="57"/>
      <c r="AO777" s="57"/>
      <c r="AP777" s="57"/>
      <c r="AQ777" s="57"/>
      <c r="AR777" s="57"/>
      <c r="AS777" s="57"/>
      <c r="AT777" s="57"/>
    </row>
    <row r="778">
      <c r="A778" s="57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8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  <c r="AA778" s="57"/>
      <c r="AB778" s="57"/>
      <c r="AC778" s="57"/>
      <c r="AD778" s="57"/>
      <c r="AE778" s="57"/>
      <c r="AF778" s="57"/>
      <c r="AG778" s="57"/>
      <c r="AH778" s="57"/>
      <c r="AI778" s="57"/>
      <c r="AJ778" s="57"/>
      <c r="AK778" s="57"/>
      <c r="AL778" s="57"/>
      <c r="AM778" s="57"/>
      <c r="AN778" s="57"/>
      <c r="AO778" s="57"/>
      <c r="AP778" s="57"/>
      <c r="AQ778" s="57"/>
      <c r="AR778" s="57"/>
      <c r="AS778" s="57"/>
      <c r="AT778" s="57"/>
    </row>
    <row r="779">
      <c r="A779" s="57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8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  <c r="AA779" s="57"/>
      <c r="AB779" s="57"/>
      <c r="AC779" s="57"/>
      <c r="AD779" s="57"/>
      <c r="AE779" s="57"/>
      <c r="AF779" s="57"/>
      <c r="AG779" s="57"/>
      <c r="AH779" s="57"/>
      <c r="AI779" s="57"/>
      <c r="AJ779" s="57"/>
      <c r="AK779" s="57"/>
      <c r="AL779" s="57"/>
      <c r="AM779" s="57"/>
      <c r="AN779" s="57"/>
      <c r="AO779" s="57"/>
      <c r="AP779" s="57"/>
      <c r="AQ779" s="57"/>
      <c r="AR779" s="57"/>
      <c r="AS779" s="57"/>
      <c r="AT779" s="57"/>
    </row>
    <row r="780">
      <c r="A780" s="57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8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  <c r="AA780" s="57"/>
      <c r="AB780" s="57"/>
      <c r="AC780" s="57"/>
      <c r="AD780" s="57"/>
      <c r="AE780" s="57"/>
      <c r="AF780" s="57"/>
      <c r="AG780" s="57"/>
      <c r="AH780" s="57"/>
      <c r="AI780" s="57"/>
      <c r="AJ780" s="57"/>
      <c r="AK780" s="57"/>
      <c r="AL780" s="57"/>
      <c r="AM780" s="57"/>
      <c r="AN780" s="57"/>
      <c r="AO780" s="57"/>
      <c r="AP780" s="57"/>
      <c r="AQ780" s="57"/>
      <c r="AR780" s="57"/>
      <c r="AS780" s="57"/>
      <c r="AT780" s="57"/>
    </row>
    <row r="781">
      <c r="A781" s="57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8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  <c r="AA781" s="57"/>
      <c r="AB781" s="57"/>
      <c r="AC781" s="57"/>
      <c r="AD781" s="57"/>
      <c r="AE781" s="57"/>
      <c r="AF781" s="57"/>
      <c r="AG781" s="57"/>
      <c r="AH781" s="57"/>
      <c r="AI781" s="57"/>
      <c r="AJ781" s="57"/>
      <c r="AK781" s="57"/>
      <c r="AL781" s="57"/>
      <c r="AM781" s="57"/>
      <c r="AN781" s="57"/>
      <c r="AO781" s="57"/>
      <c r="AP781" s="57"/>
      <c r="AQ781" s="57"/>
      <c r="AR781" s="57"/>
      <c r="AS781" s="57"/>
      <c r="AT781" s="57"/>
    </row>
    <row r="782">
      <c r="A782" s="57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8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  <c r="AA782" s="57"/>
      <c r="AB782" s="57"/>
      <c r="AC782" s="57"/>
      <c r="AD782" s="57"/>
      <c r="AE782" s="57"/>
      <c r="AF782" s="57"/>
      <c r="AG782" s="57"/>
      <c r="AH782" s="57"/>
      <c r="AI782" s="57"/>
      <c r="AJ782" s="57"/>
      <c r="AK782" s="57"/>
      <c r="AL782" s="57"/>
      <c r="AM782" s="57"/>
      <c r="AN782" s="57"/>
      <c r="AO782" s="57"/>
      <c r="AP782" s="57"/>
      <c r="AQ782" s="57"/>
      <c r="AR782" s="57"/>
      <c r="AS782" s="57"/>
      <c r="AT782" s="57"/>
    </row>
    <row r="783">
      <c r="A783" s="57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8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  <c r="AA783" s="57"/>
      <c r="AB783" s="57"/>
      <c r="AC783" s="57"/>
      <c r="AD783" s="57"/>
      <c r="AE783" s="57"/>
      <c r="AF783" s="57"/>
      <c r="AG783" s="57"/>
      <c r="AH783" s="57"/>
      <c r="AI783" s="57"/>
      <c r="AJ783" s="57"/>
      <c r="AK783" s="57"/>
      <c r="AL783" s="57"/>
      <c r="AM783" s="57"/>
      <c r="AN783" s="57"/>
      <c r="AO783" s="57"/>
      <c r="AP783" s="57"/>
      <c r="AQ783" s="57"/>
      <c r="AR783" s="57"/>
      <c r="AS783" s="57"/>
      <c r="AT783" s="57"/>
    </row>
    <row r="784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8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  <c r="AA784" s="57"/>
      <c r="AB784" s="57"/>
      <c r="AC784" s="57"/>
      <c r="AD784" s="57"/>
      <c r="AE784" s="57"/>
      <c r="AF784" s="57"/>
      <c r="AG784" s="57"/>
      <c r="AH784" s="57"/>
      <c r="AI784" s="57"/>
      <c r="AJ784" s="57"/>
      <c r="AK784" s="57"/>
      <c r="AL784" s="57"/>
      <c r="AM784" s="57"/>
      <c r="AN784" s="57"/>
      <c r="AO784" s="57"/>
      <c r="AP784" s="57"/>
      <c r="AQ784" s="57"/>
      <c r="AR784" s="57"/>
      <c r="AS784" s="57"/>
      <c r="AT784" s="57"/>
    </row>
    <row r="785">
      <c r="A785" s="57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8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  <c r="AA785" s="57"/>
      <c r="AB785" s="57"/>
      <c r="AC785" s="57"/>
      <c r="AD785" s="57"/>
      <c r="AE785" s="57"/>
      <c r="AF785" s="57"/>
      <c r="AG785" s="57"/>
      <c r="AH785" s="57"/>
      <c r="AI785" s="57"/>
      <c r="AJ785" s="57"/>
      <c r="AK785" s="57"/>
      <c r="AL785" s="57"/>
      <c r="AM785" s="57"/>
      <c r="AN785" s="57"/>
      <c r="AO785" s="57"/>
      <c r="AP785" s="57"/>
      <c r="AQ785" s="57"/>
      <c r="AR785" s="57"/>
      <c r="AS785" s="57"/>
      <c r="AT785" s="57"/>
    </row>
    <row r="786">
      <c r="A786" s="57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8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  <c r="AA786" s="57"/>
      <c r="AB786" s="57"/>
      <c r="AC786" s="57"/>
      <c r="AD786" s="57"/>
      <c r="AE786" s="57"/>
      <c r="AF786" s="57"/>
      <c r="AG786" s="57"/>
      <c r="AH786" s="57"/>
      <c r="AI786" s="57"/>
      <c r="AJ786" s="57"/>
      <c r="AK786" s="57"/>
      <c r="AL786" s="57"/>
      <c r="AM786" s="57"/>
      <c r="AN786" s="57"/>
      <c r="AO786" s="57"/>
      <c r="AP786" s="57"/>
      <c r="AQ786" s="57"/>
      <c r="AR786" s="57"/>
      <c r="AS786" s="57"/>
      <c r="AT786" s="57"/>
    </row>
    <row r="787">
      <c r="A787" s="57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8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  <c r="AA787" s="57"/>
      <c r="AB787" s="57"/>
      <c r="AC787" s="57"/>
      <c r="AD787" s="57"/>
      <c r="AE787" s="57"/>
      <c r="AF787" s="57"/>
      <c r="AG787" s="57"/>
      <c r="AH787" s="57"/>
      <c r="AI787" s="57"/>
      <c r="AJ787" s="57"/>
      <c r="AK787" s="57"/>
      <c r="AL787" s="57"/>
      <c r="AM787" s="57"/>
      <c r="AN787" s="57"/>
      <c r="AO787" s="57"/>
      <c r="AP787" s="57"/>
      <c r="AQ787" s="57"/>
      <c r="AR787" s="57"/>
      <c r="AS787" s="57"/>
      <c r="AT787" s="57"/>
    </row>
    <row r="788">
      <c r="A788" s="57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8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  <c r="AA788" s="57"/>
      <c r="AB788" s="57"/>
      <c r="AC788" s="57"/>
      <c r="AD788" s="57"/>
      <c r="AE788" s="57"/>
      <c r="AF788" s="57"/>
      <c r="AG788" s="57"/>
      <c r="AH788" s="57"/>
      <c r="AI788" s="57"/>
      <c r="AJ788" s="57"/>
      <c r="AK788" s="57"/>
      <c r="AL788" s="57"/>
      <c r="AM788" s="57"/>
      <c r="AN788" s="57"/>
      <c r="AO788" s="57"/>
      <c r="AP788" s="57"/>
      <c r="AQ788" s="57"/>
      <c r="AR788" s="57"/>
      <c r="AS788" s="57"/>
      <c r="AT788" s="57"/>
    </row>
    <row r="789">
      <c r="A789" s="57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8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  <c r="AA789" s="57"/>
      <c r="AB789" s="57"/>
      <c r="AC789" s="57"/>
      <c r="AD789" s="57"/>
      <c r="AE789" s="57"/>
      <c r="AF789" s="57"/>
      <c r="AG789" s="57"/>
      <c r="AH789" s="57"/>
      <c r="AI789" s="57"/>
      <c r="AJ789" s="57"/>
      <c r="AK789" s="57"/>
      <c r="AL789" s="57"/>
      <c r="AM789" s="57"/>
      <c r="AN789" s="57"/>
      <c r="AO789" s="57"/>
      <c r="AP789" s="57"/>
      <c r="AQ789" s="57"/>
      <c r="AR789" s="57"/>
      <c r="AS789" s="57"/>
      <c r="AT789" s="57"/>
    </row>
    <row r="790">
      <c r="A790" s="57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8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  <c r="AA790" s="57"/>
      <c r="AB790" s="57"/>
      <c r="AC790" s="57"/>
      <c r="AD790" s="57"/>
      <c r="AE790" s="57"/>
      <c r="AF790" s="57"/>
      <c r="AG790" s="57"/>
      <c r="AH790" s="57"/>
      <c r="AI790" s="57"/>
      <c r="AJ790" s="57"/>
      <c r="AK790" s="57"/>
      <c r="AL790" s="57"/>
      <c r="AM790" s="57"/>
      <c r="AN790" s="57"/>
      <c r="AO790" s="57"/>
      <c r="AP790" s="57"/>
      <c r="AQ790" s="57"/>
      <c r="AR790" s="57"/>
      <c r="AS790" s="57"/>
      <c r="AT790" s="57"/>
    </row>
    <row r="791">
      <c r="A791" s="57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8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  <c r="AA791" s="57"/>
      <c r="AB791" s="57"/>
      <c r="AC791" s="57"/>
      <c r="AD791" s="57"/>
      <c r="AE791" s="57"/>
      <c r="AF791" s="57"/>
      <c r="AG791" s="57"/>
      <c r="AH791" s="57"/>
      <c r="AI791" s="57"/>
      <c r="AJ791" s="57"/>
      <c r="AK791" s="57"/>
      <c r="AL791" s="57"/>
      <c r="AM791" s="57"/>
      <c r="AN791" s="57"/>
      <c r="AO791" s="57"/>
      <c r="AP791" s="57"/>
      <c r="AQ791" s="57"/>
      <c r="AR791" s="57"/>
      <c r="AS791" s="57"/>
      <c r="AT791" s="57"/>
    </row>
    <row r="792">
      <c r="A792" s="57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8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  <c r="AA792" s="57"/>
      <c r="AB792" s="57"/>
      <c r="AC792" s="57"/>
      <c r="AD792" s="57"/>
      <c r="AE792" s="57"/>
      <c r="AF792" s="57"/>
      <c r="AG792" s="57"/>
      <c r="AH792" s="57"/>
      <c r="AI792" s="57"/>
      <c r="AJ792" s="57"/>
      <c r="AK792" s="57"/>
      <c r="AL792" s="57"/>
      <c r="AM792" s="57"/>
      <c r="AN792" s="57"/>
      <c r="AO792" s="57"/>
      <c r="AP792" s="57"/>
      <c r="AQ792" s="57"/>
      <c r="AR792" s="57"/>
      <c r="AS792" s="57"/>
      <c r="AT792" s="57"/>
    </row>
    <row r="793">
      <c r="A793" s="57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8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  <c r="AA793" s="57"/>
      <c r="AB793" s="57"/>
      <c r="AC793" s="57"/>
      <c r="AD793" s="57"/>
      <c r="AE793" s="57"/>
      <c r="AF793" s="57"/>
      <c r="AG793" s="57"/>
      <c r="AH793" s="57"/>
      <c r="AI793" s="57"/>
      <c r="AJ793" s="57"/>
      <c r="AK793" s="57"/>
      <c r="AL793" s="57"/>
      <c r="AM793" s="57"/>
      <c r="AN793" s="57"/>
      <c r="AO793" s="57"/>
      <c r="AP793" s="57"/>
      <c r="AQ793" s="57"/>
      <c r="AR793" s="57"/>
      <c r="AS793" s="57"/>
      <c r="AT793" s="57"/>
    </row>
    <row r="794">
      <c r="A794" s="57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8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  <c r="AA794" s="57"/>
      <c r="AB794" s="57"/>
      <c r="AC794" s="57"/>
      <c r="AD794" s="57"/>
      <c r="AE794" s="57"/>
      <c r="AF794" s="57"/>
      <c r="AG794" s="57"/>
      <c r="AH794" s="57"/>
      <c r="AI794" s="57"/>
      <c r="AJ794" s="57"/>
      <c r="AK794" s="57"/>
      <c r="AL794" s="57"/>
      <c r="AM794" s="57"/>
      <c r="AN794" s="57"/>
      <c r="AO794" s="57"/>
      <c r="AP794" s="57"/>
      <c r="AQ794" s="57"/>
      <c r="AR794" s="57"/>
      <c r="AS794" s="57"/>
      <c r="AT794" s="57"/>
    </row>
    <row r="795">
      <c r="A795" s="57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8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  <c r="AA795" s="57"/>
      <c r="AB795" s="57"/>
      <c r="AC795" s="57"/>
      <c r="AD795" s="57"/>
      <c r="AE795" s="57"/>
      <c r="AF795" s="57"/>
      <c r="AG795" s="57"/>
      <c r="AH795" s="57"/>
      <c r="AI795" s="57"/>
      <c r="AJ795" s="57"/>
      <c r="AK795" s="57"/>
      <c r="AL795" s="57"/>
      <c r="AM795" s="57"/>
      <c r="AN795" s="57"/>
      <c r="AO795" s="57"/>
      <c r="AP795" s="57"/>
      <c r="AQ795" s="57"/>
      <c r="AR795" s="57"/>
      <c r="AS795" s="57"/>
      <c r="AT795" s="57"/>
    </row>
    <row r="796">
      <c r="A796" s="57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8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  <c r="AA796" s="57"/>
      <c r="AB796" s="57"/>
      <c r="AC796" s="57"/>
      <c r="AD796" s="57"/>
      <c r="AE796" s="57"/>
      <c r="AF796" s="57"/>
      <c r="AG796" s="57"/>
      <c r="AH796" s="57"/>
      <c r="AI796" s="57"/>
      <c r="AJ796" s="57"/>
      <c r="AK796" s="57"/>
      <c r="AL796" s="57"/>
      <c r="AM796" s="57"/>
      <c r="AN796" s="57"/>
      <c r="AO796" s="57"/>
      <c r="AP796" s="57"/>
      <c r="AQ796" s="57"/>
      <c r="AR796" s="57"/>
      <c r="AS796" s="57"/>
      <c r="AT796" s="57"/>
    </row>
    <row r="797">
      <c r="A797" s="57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8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  <c r="AA797" s="57"/>
      <c r="AB797" s="57"/>
      <c r="AC797" s="57"/>
      <c r="AD797" s="57"/>
      <c r="AE797" s="57"/>
      <c r="AF797" s="57"/>
      <c r="AG797" s="57"/>
      <c r="AH797" s="57"/>
      <c r="AI797" s="57"/>
      <c r="AJ797" s="57"/>
      <c r="AK797" s="57"/>
      <c r="AL797" s="57"/>
      <c r="AM797" s="57"/>
      <c r="AN797" s="57"/>
      <c r="AO797" s="57"/>
      <c r="AP797" s="57"/>
      <c r="AQ797" s="57"/>
      <c r="AR797" s="57"/>
      <c r="AS797" s="57"/>
      <c r="AT797" s="57"/>
    </row>
    <row r="798">
      <c r="A798" s="57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8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  <c r="AA798" s="57"/>
      <c r="AB798" s="57"/>
      <c r="AC798" s="57"/>
      <c r="AD798" s="57"/>
      <c r="AE798" s="57"/>
      <c r="AF798" s="57"/>
      <c r="AG798" s="57"/>
      <c r="AH798" s="57"/>
      <c r="AI798" s="57"/>
      <c r="AJ798" s="57"/>
      <c r="AK798" s="57"/>
      <c r="AL798" s="57"/>
      <c r="AM798" s="57"/>
      <c r="AN798" s="57"/>
      <c r="AO798" s="57"/>
      <c r="AP798" s="57"/>
      <c r="AQ798" s="57"/>
      <c r="AR798" s="57"/>
      <c r="AS798" s="57"/>
      <c r="AT798" s="57"/>
    </row>
    <row r="799">
      <c r="A799" s="57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8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  <c r="AA799" s="57"/>
      <c r="AB799" s="57"/>
      <c r="AC799" s="57"/>
      <c r="AD799" s="57"/>
      <c r="AE799" s="57"/>
      <c r="AF799" s="57"/>
      <c r="AG799" s="57"/>
      <c r="AH799" s="57"/>
      <c r="AI799" s="57"/>
      <c r="AJ799" s="57"/>
      <c r="AK799" s="57"/>
      <c r="AL799" s="57"/>
      <c r="AM799" s="57"/>
      <c r="AN799" s="57"/>
      <c r="AO799" s="57"/>
      <c r="AP799" s="57"/>
      <c r="AQ799" s="57"/>
      <c r="AR799" s="57"/>
      <c r="AS799" s="57"/>
      <c r="AT799" s="57"/>
    </row>
    <row r="800">
      <c r="A800" s="57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8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  <c r="AA800" s="57"/>
      <c r="AB800" s="57"/>
      <c r="AC800" s="57"/>
      <c r="AD800" s="57"/>
      <c r="AE800" s="57"/>
      <c r="AF800" s="57"/>
      <c r="AG800" s="57"/>
      <c r="AH800" s="57"/>
      <c r="AI800" s="57"/>
      <c r="AJ800" s="57"/>
      <c r="AK800" s="57"/>
      <c r="AL800" s="57"/>
      <c r="AM800" s="57"/>
      <c r="AN800" s="57"/>
      <c r="AO800" s="57"/>
      <c r="AP800" s="57"/>
      <c r="AQ800" s="57"/>
      <c r="AR800" s="57"/>
      <c r="AS800" s="57"/>
      <c r="AT800" s="57"/>
    </row>
    <row r="801">
      <c r="A801" s="57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8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  <c r="AA801" s="57"/>
      <c r="AB801" s="57"/>
      <c r="AC801" s="57"/>
      <c r="AD801" s="57"/>
      <c r="AE801" s="57"/>
      <c r="AF801" s="57"/>
      <c r="AG801" s="57"/>
      <c r="AH801" s="57"/>
      <c r="AI801" s="57"/>
      <c r="AJ801" s="57"/>
      <c r="AK801" s="57"/>
      <c r="AL801" s="57"/>
      <c r="AM801" s="57"/>
      <c r="AN801" s="57"/>
      <c r="AO801" s="57"/>
      <c r="AP801" s="57"/>
      <c r="AQ801" s="57"/>
      <c r="AR801" s="57"/>
      <c r="AS801" s="57"/>
      <c r="AT801" s="57"/>
    </row>
    <row r="802">
      <c r="A802" s="57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8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  <c r="AA802" s="57"/>
      <c r="AB802" s="57"/>
      <c r="AC802" s="57"/>
      <c r="AD802" s="57"/>
      <c r="AE802" s="57"/>
      <c r="AF802" s="57"/>
      <c r="AG802" s="57"/>
      <c r="AH802" s="57"/>
      <c r="AI802" s="57"/>
      <c r="AJ802" s="57"/>
      <c r="AK802" s="57"/>
      <c r="AL802" s="57"/>
      <c r="AM802" s="57"/>
      <c r="AN802" s="57"/>
      <c r="AO802" s="57"/>
      <c r="AP802" s="57"/>
      <c r="AQ802" s="57"/>
      <c r="AR802" s="57"/>
      <c r="AS802" s="57"/>
      <c r="AT802" s="57"/>
    </row>
    <row r="803">
      <c r="A803" s="57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8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  <c r="AA803" s="57"/>
      <c r="AB803" s="57"/>
      <c r="AC803" s="57"/>
      <c r="AD803" s="57"/>
      <c r="AE803" s="57"/>
      <c r="AF803" s="57"/>
      <c r="AG803" s="57"/>
      <c r="AH803" s="57"/>
      <c r="AI803" s="57"/>
      <c r="AJ803" s="57"/>
      <c r="AK803" s="57"/>
      <c r="AL803" s="57"/>
      <c r="AM803" s="57"/>
      <c r="AN803" s="57"/>
      <c r="AO803" s="57"/>
      <c r="AP803" s="57"/>
      <c r="AQ803" s="57"/>
      <c r="AR803" s="57"/>
      <c r="AS803" s="57"/>
      <c r="AT803" s="57"/>
    </row>
    <row r="804">
      <c r="A804" s="57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8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  <c r="AA804" s="57"/>
      <c r="AB804" s="57"/>
      <c r="AC804" s="57"/>
      <c r="AD804" s="57"/>
      <c r="AE804" s="57"/>
      <c r="AF804" s="57"/>
      <c r="AG804" s="57"/>
      <c r="AH804" s="57"/>
      <c r="AI804" s="57"/>
      <c r="AJ804" s="57"/>
      <c r="AK804" s="57"/>
      <c r="AL804" s="57"/>
      <c r="AM804" s="57"/>
      <c r="AN804" s="57"/>
      <c r="AO804" s="57"/>
      <c r="AP804" s="57"/>
      <c r="AQ804" s="57"/>
      <c r="AR804" s="57"/>
      <c r="AS804" s="57"/>
      <c r="AT804" s="57"/>
    </row>
    <row r="805">
      <c r="A805" s="57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8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  <c r="AA805" s="57"/>
      <c r="AB805" s="57"/>
      <c r="AC805" s="57"/>
      <c r="AD805" s="57"/>
      <c r="AE805" s="57"/>
      <c r="AF805" s="57"/>
      <c r="AG805" s="57"/>
      <c r="AH805" s="57"/>
      <c r="AI805" s="57"/>
      <c r="AJ805" s="57"/>
      <c r="AK805" s="57"/>
      <c r="AL805" s="57"/>
      <c r="AM805" s="57"/>
      <c r="AN805" s="57"/>
      <c r="AO805" s="57"/>
      <c r="AP805" s="57"/>
      <c r="AQ805" s="57"/>
      <c r="AR805" s="57"/>
      <c r="AS805" s="57"/>
      <c r="AT805" s="57"/>
    </row>
    <row r="806">
      <c r="A806" s="57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8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  <c r="AA806" s="57"/>
      <c r="AB806" s="57"/>
      <c r="AC806" s="57"/>
      <c r="AD806" s="57"/>
      <c r="AE806" s="57"/>
      <c r="AF806" s="57"/>
      <c r="AG806" s="57"/>
      <c r="AH806" s="57"/>
      <c r="AI806" s="57"/>
      <c r="AJ806" s="57"/>
      <c r="AK806" s="57"/>
      <c r="AL806" s="57"/>
      <c r="AM806" s="57"/>
      <c r="AN806" s="57"/>
      <c r="AO806" s="57"/>
      <c r="AP806" s="57"/>
      <c r="AQ806" s="57"/>
      <c r="AR806" s="57"/>
      <c r="AS806" s="57"/>
      <c r="AT806" s="57"/>
    </row>
    <row r="807">
      <c r="A807" s="57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8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  <c r="AA807" s="57"/>
      <c r="AB807" s="57"/>
      <c r="AC807" s="57"/>
      <c r="AD807" s="57"/>
      <c r="AE807" s="57"/>
      <c r="AF807" s="57"/>
      <c r="AG807" s="57"/>
      <c r="AH807" s="57"/>
      <c r="AI807" s="57"/>
      <c r="AJ807" s="57"/>
      <c r="AK807" s="57"/>
      <c r="AL807" s="57"/>
      <c r="AM807" s="57"/>
      <c r="AN807" s="57"/>
      <c r="AO807" s="57"/>
      <c r="AP807" s="57"/>
      <c r="AQ807" s="57"/>
      <c r="AR807" s="57"/>
      <c r="AS807" s="57"/>
      <c r="AT807" s="57"/>
    </row>
    <row r="808">
      <c r="A808" s="57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8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  <c r="AA808" s="57"/>
      <c r="AB808" s="57"/>
      <c r="AC808" s="57"/>
      <c r="AD808" s="57"/>
      <c r="AE808" s="57"/>
      <c r="AF808" s="57"/>
      <c r="AG808" s="57"/>
      <c r="AH808" s="57"/>
      <c r="AI808" s="57"/>
      <c r="AJ808" s="57"/>
      <c r="AK808" s="57"/>
      <c r="AL808" s="57"/>
      <c r="AM808" s="57"/>
      <c r="AN808" s="57"/>
      <c r="AO808" s="57"/>
      <c r="AP808" s="57"/>
      <c r="AQ808" s="57"/>
      <c r="AR808" s="57"/>
      <c r="AS808" s="57"/>
      <c r="AT808" s="57"/>
    </row>
    <row r="809">
      <c r="A809" s="57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8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  <c r="AA809" s="57"/>
      <c r="AB809" s="57"/>
      <c r="AC809" s="57"/>
      <c r="AD809" s="57"/>
      <c r="AE809" s="57"/>
      <c r="AF809" s="57"/>
      <c r="AG809" s="57"/>
      <c r="AH809" s="57"/>
      <c r="AI809" s="57"/>
      <c r="AJ809" s="57"/>
      <c r="AK809" s="57"/>
      <c r="AL809" s="57"/>
      <c r="AM809" s="57"/>
      <c r="AN809" s="57"/>
      <c r="AO809" s="57"/>
      <c r="AP809" s="57"/>
      <c r="AQ809" s="57"/>
      <c r="AR809" s="57"/>
      <c r="AS809" s="57"/>
      <c r="AT809" s="57"/>
    </row>
    <row r="810">
      <c r="A810" s="57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8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  <c r="AA810" s="57"/>
      <c r="AB810" s="57"/>
      <c r="AC810" s="57"/>
      <c r="AD810" s="57"/>
      <c r="AE810" s="57"/>
      <c r="AF810" s="57"/>
      <c r="AG810" s="57"/>
      <c r="AH810" s="57"/>
      <c r="AI810" s="57"/>
      <c r="AJ810" s="57"/>
      <c r="AK810" s="57"/>
      <c r="AL810" s="57"/>
      <c r="AM810" s="57"/>
      <c r="AN810" s="57"/>
      <c r="AO810" s="57"/>
      <c r="AP810" s="57"/>
      <c r="AQ810" s="57"/>
      <c r="AR810" s="57"/>
      <c r="AS810" s="57"/>
      <c r="AT810" s="57"/>
    </row>
    <row r="811">
      <c r="A811" s="57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8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  <c r="AA811" s="57"/>
      <c r="AB811" s="57"/>
      <c r="AC811" s="57"/>
      <c r="AD811" s="57"/>
      <c r="AE811" s="57"/>
      <c r="AF811" s="57"/>
      <c r="AG811" s="57"/>
      <c r="AH811" s="57"/>
      <c r="AI811" s="57"/>
      <c r="AJ811" s="57"/>
      <c r="AK811" s="57"/>
      <c r="AL811" s="57"/>
      <c r="AM811" s="57"/>
      <c r="AN811" s="57"/>
      <c r="AO811" s="57"/>
      <c r="AP811" s="57"/>
      <c r="AQ811" s="57"/>
      <c r="AR811" s="57"/>
      <c r="AS811" s="57"/>
      <c r="AT811" s="57"/>
    </row>
    <row r="812">
      <c r="A812" s="57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8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  <c r="AA812" s="57"/>
      <c r="AB812" s="57"/>
      <c r="AC812" s="57"/>
      <c r="AD812" s="57"/>
      <c r="AE812" s="57"/>
      <c r="AF812" s="57"/>
      <c r="AG812" s="57"/>
      <c r="AH812" s="57"/>
      <c r="AI812" s="57"/>
      <c r="AJ812" s="57"/>
      <c r="AK812" s="57"/>
      <c r="AL812" s="57"/>
      <c r="AM812" s="57"/>
      <c r="AN812" s="57"/>
      <c r="AO812" s="57"/>
      <c r="AP812" s="57"/>
      <c r="AQ812" s="57"/>
      <c r="AR812" s="57"/>
      <c r="AS812" s="57"/>
      <c r="AT812" s="57"/>
    </row>
    <row r="813">
      <c r="A813" s="57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8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  <c r="AA813" s="57"/>
      <c r="AB813" s="57"/>
      <c r="AC813" s="57"/>
      <c r="AD813" s="57"/>
      <c r="AE813" s="57"/>
      <c r="AF813" s="57"/>
      <c r="AG813" s="57"/>
      <c r="AH813" s="57"/>
      <c r="AI813" s="57"/>
      <c r="AJ813" s="57"/>
      <c r="AK813" s="57"/>
      <c r="AL813" s="57"/>
      <c r="AM813" s="57"/>
      <c r="AN813" s="57"/>
      <c r="AO813" s="57"/>
      <c r="AP813" s="57"/>
      <c r="AQ813" s="57"/>
      <c r="AR813" s="57"/>
      <c r="AS813" s="57"/>
      <c r="AT813" s="57"/>
    </row>
    <row r="814">
      <c r="A814" s="57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8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  <c r="AA814" s="57"/>
      <c r="AB814" s="57"/>
      <c r="AC814" s="57"/>
      <c r="AD814" s="57"/>
      <c r="AE814" s="57"/>
      <c r="AF814" s="57"/>
      <c r="AG814" s="57"/>
      <c r="AH814" s="57"/>
      <c r="AI814" s="57"/>
      <c r="AJ814" s="57"/>
      <c r="AK814" s="57"/>
      <c r="AL814" s="57"/>
      <c r="AM814" s="57"/>
      <c r="AN814" s="57"/>
      <c r="AO814" s="57"/>
      <c r="AP814" s="57"/>
      <c r="AQ814" s="57"/>
      <c r="AR814" s="57"/>
      <c r="AS814" s="57"/>
      <c r="AT814" s="57"/>
    </row>
    <row r="815">
      <c r="A815" s="57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8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  <c r="AA815" s="57"/>
      <c r="AB815" s="57"/>
      <c r="AC815" s="57"/>
      <c r="AD815" s="57"/>
      <c r="AE815" s="57"/>
      <c r="AF815" s="57"/>
      <c r="AG815" s="57"/>
      <c r="AH815" s="57"/>
      <c r="AI815" s="57"/>
      <c r="AJ815" s="57"/>
      <c r="AK815" s="57"/>
      <c r="AL815" s="57"/>
      <c r="AM815" s="57"/>
      <c r="AN815" s="57"/>
      <c r="AO815" s="57"/>
      <c r="AP815" s="57"/>
      <c r="AQ815" s="57"/>
      <c r="AR815" s="57"/>
      <c r="AS815" s="57"/>
      <c r="AT815" s="57"/>
    </row>
    <row r="816">
      <c r="A816" s="57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8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  <c r="AA816" s="57"/>
      <c r="AB816" s="57"/>
      <c r="AC816" s="57"/>
      <c r="AD816" s="57"/>
      <c r="AE816" s="57"/>
      <c r="AF816" s="57"/>
      <c r="AG816" s="57"/>
      <c r="AH816" s="57"/>
      <c r="AI816" s="57"/>
      <c r="AJ816" s="57"/>
      <c r="AK816" s="57"/>
      <c r="AL816" s="57"/>
      <c r="AM816" s="57"/>
      <c r="AN816" s="57"/>
      <c r="AO816" s="57"/>
      <c r="AP816" s="57"/>
      <c r="AQ816" s="57"/>
      <c r="AR816" s="57"/>
      <c r="AS816" s="57"/>
      <c r="AT816" s="57"/>
    </row>
    <row r="817">
      <c r="A817" s="57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8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  <c r="AA817" s="57"/>
      <c r="AB817" s="57"/>
      <c r="AC817" s="57"/>
      <c r="AD817" s="57"/>
      <c r="AE817" s="57"/>
      <c r="AF817" s="57"/>
      <c r="AG817" s="57"/>
      <c r="AH817" s="57"/>
      <c r="AI817" s="57"/>
      <c r="AJ817" s="57"/>
      <c r="AK817" s="57"/>
      <c r="AL817" s="57"/>
      <c r="AM817" s="57"/>
      <c r="AN817" s="57"/>
      <c r="AO817" s="57"/>
      <c r="AP817" s="57"/>
      <c r="AQ817" s="57"/>
      <c r="AR817" s="57"/>
      <c r="AS817" s="57"/>
      <c r="AT817" s="57"/>
    </row>
    <row r="818">
      <c r="A818" s="57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8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  <c r="AA818" s="57"/>
      <c r="AB818" s="57"/>
      <c r="AC818" s="57"/>
      <c r="AD818" s="57"/>
      <c r="AE818" s="57"/>
      <c r="AF818" s="57"/>
      <c r="AG818" s="57"/>
      <c r="AH818" s="57"/>
      <c r="AI818" s="57"/>
      <c r="AJ818" s="57"/>
      <c r="AK818" s="57"/>
      <c r="AL818" s="57"/>
      <c r="AM818" s="57"/>
      <c r="AN818" s="57"/>
      <c r="AO818" s="57"/>
      <c r="AP818" s="57"/>
      <c r="AQ818" s="57"/>
      <c r="AR818" s="57"/>
      <c r="AS818" s="57"/>
      <c r="AT818" s="57"/>
    </row>
    <row r="819">
      <c r="A819" s="57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8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  <c r="AA819" s="57"/>
      <c r="AB819" s="57"/>
      <c r="AC819" s="57"/>
      <c r="AD819" s="57"/>
      <c r="AE819" s="57"/>
      <c r="AF819" s="57"/>
      <c r="AG819" s="57"/>
      <c r="AH819" s="57"/>
      <c r="AI819" s="57"/>
      <c r="AJ819" s="57"/>
      <c r="AK819" s="57"/>
      <c r="AL819" s="57"/>
      <c r="AM819" s="57"/>
      <c r="AN819" s="57"/>
      <c r="AO819" s="57"/>
      <c r="AP819" s="57"/>
      <c r="AQ819" s="57"/>
      <c r="AR819" s="57"/>
      <c r="AS819" s="57"/>
      <c r="AT819" s="57"/>
    </row>
    <row r="820">
      <c r="A820" s="57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8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  <c r="AA820" s="57"/>
      <c r="AB820" s="57"/>
      <c r="AC820" s="57"/>
      <c r="AD820" s="57"/>
      <c r="AE820" s="57"/>
      <c r="AF820" s="57"/>
      <c r="AG820" s="57"/>
      <c r="AH820" s="57"/>
      <c r="AI820" s="57"/>
      <c r="AJ820" s="57"/>
      <c r="AK820" s="57"/>
      <c r="AL820" s="57"/>
      <c r="AM820" s="57"/>
      <c r="AN820" s="57"/>
      <c r="AO820" s="57"/>
      <c r="AP820" s="57"/>
      <c r="AQ820" s="57"/>
      <c r="AR820" s="57"/>
      <c r="AS820" s="57"/>
      <c r="AT820" s="57"/>
    </row>
    <row r="821">
      <c r="A821" s="57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8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  <c r="AA821" s="57"/>
      <c r="AB821" s="57"/>
      <c r="AC821" s="57"/>
      <c r="AD821" s="57"/>
      <c r="AE821" s="57"/>
      <c r="AF821" s="57"/>
      <c r="AG821" s="57"/>
      <c r="AH821" s="57"/>
      <c r="AI821" s="57"/>
      <c r="AJ821" s="57"/>
      <c r="AK821" s="57"/>
      <c r="AL821" s="57"/>
      <c r="AM821" s="57"/>
      <c r="AN821" s="57"/>
      <c r="AO821" s="57"/>
      <c r="AP821" s="57"/>
      <c r="AQ821" s="57"/>
      <c r="AR821" s="57"/>
      <c r="AS821" s="57"/>
      <c r="AT821" s="57"/>
    </row>
    <row r="822">
      <c r="A822" s="57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8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  <c r="AA822" s="57"/>
      <c r="AB822" s="57"/>
      <c r="AC822" s="57"/>
      <c r="AD822" s="57"/>
      <c r="AE822" s="57"/>
      <c r="AF822" s="57"/>
      <c r="AG822" s="57"/>
      <c r="AH822" s="57"/>
      <c r="AI822" s="57"/>
      <c r="AJ822" s="57"/>
      <c r="AK822" s="57"/>
      <c r="AL822" s="57"/>
      <c r="AM822" s="57"/>
      <c r="AN822" s="57"/>
      <c r="AO822" s="57"/>
      <c r="AP822" s="57"/>
      <c r="AQ822" s="57"/>
      <c r="AR822" s="57"/>
      <c r="AS822" s="57"/>
      <c r="AT822" s="57"/>
    </row>
    <row r="823">
      <c r="A823" s="57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8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  <c r="AA823" s="57"/>
      <c r="AB823" s="57"/>
      <c r="AC823" s="57"/>
      <c r="AD823" s="57"/>
      <c r="AE823" s="57"/>
      <c r="AF823" s="57"/>
      <c r="AG823" s="57"/>
      <c r="AH823" s="57"/>
      <c r="AI823" s="57"/>
      <c r="AJ823" s="57"/>
      <c r="AK823" s="57"/>
      <c r="AL823" s="57"/>
      <c r="AM823" s="57"/>
      <c r="AN823" s="57"/>
      <c r="AO823" s="57"/>
      <c r="AP823" s="57"/>
      <c r="AQ823" s="57"/>
      <c r="AR823" s="57"/>
      <c r="AS823" s="57"/>
      <c r="AT823" s="57"/>
    </row>
    <row r="824">
      <c r="A824" s="57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8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  <c r="AA824" s="57"/>
      <c r="AB824" s="57"/>
      <c r="AC824" s="57"/>
      <c r="AD824" s="57"/>
      <c r="AE824" s="57"/>
      <c r="AF824" s="57"/>
      <c r="AG824" s="57"/>
      <c r="AH824" s="57"/>
      <c r="AI824" s="57"/>
      <c r="AJ824" s="57"/>
      <c r="AK824" s="57"/>
      <c r="AL824" s="57"/>
      <c r="AM824" s="57"/>
      <c r="AN824" s="57"/>
      <c r="AO824" s="57"/>
      <c r="AP824" s="57"/>
      <c r="AQ824" s="57"/>
      <c r="AR824" s="57"/>
      <c r="AS824" s="57"/>
      <c r="AT824" s="57"/>
    </row>
    <row r="825">
      <c r="A825" s="57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8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  <c r="AA825" s="57"/>
      <c r="AB825" s="57"/>
      <c r="AC825" s="57"/>
      <c r="AD825" s="57"/>
      <c r="AE825" s="57"/>
      <c r="AF825" s="57"/>
      <c r="AG825" s="57"/>
      <c r="AH825" s="57"/>
      <c r="AI825" s="57"/>
      <c r="AJ825" s="57"/>
      <c r="AK825" s="57"/>
      <c r="AL825" s="57"/>
      <c r="AM825" s="57"/>
      <c r="AN825" s="57"/>
      <c r="AO825" s="57"/>
      <c r="AP825" s="57"/>
      <c r="AQ825" s="57"/>
      <c r="AR825" s="57"/>
      <c r="AS825" s="57"/>
      <c r="AT825" s="57"/>
    </row>
    <row r="826">
      <c r="A826" s="57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8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  <c r="AA826" s="57"/>
      <c r="AB826" s="57"/>
      <c r="AC826" s="57"/>
      <c r="AD826" s="57"/>
      <c r="AE826" s="57"/>
      <c r="AF826" s="57"/>
      <c r="AG826" s="57"/>
      <c r="AH826" s="57"/>
      <c r="AI826" s="57"/>
      <c r="AJ826" s="57"/>
      <c r="AK826" s="57"/>
      <c r="AL826" s="57"/>
      <c r="AM826" s="57"/>
      <c r="AN826" s="57"/>
      <c r="AO826" s="57"/>
      <c r="AP826" s="57"/>
      <c r="AQ826" s="57"/>
      <c r="AR826" s="57"/>
      <c r="AS826" s="57"/>
      <c r="AT826" s="57"/>
    </row>
    <row r="827">
      <c r="A827" s="57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8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  <c r="AA827" s="57"/>
      <c r="AB827" s="57"/>
      <c r="AC827" s="57"/>
      <c r="AD827" s="57"/>
      <c r="AE827" s="57"/>
      <c r="AF827" s="57"/>
      <c r="AG827" s="57"/>
      <c r="AH827" s="57"/>
      <c r="AI827" s="57"/>
      <c r="AJ827" s="57"/>
      <c r="AK827" s="57"/>
      <c r="AL827" s="57"/>
      <c r="AM827" s="57"/>
      <c r="AN827" s="57"/>
      <c r="AO827" s="57"/>
      <c r="AP827" s="57"/>
      <c r="AQ827" s="57"/>
      <c r="AR827" s="57"/>
      <c r="AS827" s="57"/>
      <c r="AT827" s="57"/>
    </row>
    <row r="828">
      <c r="A828" s="57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8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  <c r="AA828" s="57"/>
      <c r="AB828" s="57"/>
      <c r="AC828" s="57"/>
      <c r="AD828" s="57"/>
      <c r="AE828" s="57"/>
      <c r="AF828" s="57"/>
      <c r="AG828" s="57"/>
      <c r="AH828" s="57"/>
      <c r="AI828" s="57"/>
      <c r="AJ828" s="57"/>
      <c r="AK828" s="57"/>
      <c r="AL828" s="57"/>
      <c r="AM828" s="57"/>
      <c r="AN828" s="57"/>
      <c r="AO828" s="57"/>
      <c r="AP828" s="57"/>
      <c r="AQ828" s="57"/>
      <c r="AR828" s="57"/>
      <c r="AS828" s="57"/>
      <c r="AT828" s="57"/>
    </row>
    <row r="829">
      <c r="A829" s="57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8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  <c r="AA829" s="57"/>
      <c r="AB829" s="57"/>
      <c r="AC829" s="57"/>
      <c r="AD829" s="57"/>
      <c r="AE829" s="57"/>
      <c r="AF829" s="57"/>
      <c r="AG829" s="57"/>
      <c r="AH829" s="57"/>
      <c r="AI829" s="57"/>
      <c r="AJ829" s="57"/>
      <c r="AK829" s="57"/>
      <c r="AL829" s="57"/>
      <c r="AM829" s="57"/>
      <c r="AN829" s="57"/>
      <c r="AO829" s="57"/>
      <c r="AP829" s="57"/>
      <c r="AQ829" s="57"/>
      <c r="AR829" s="57"/>
      <c r="AS829" s="57"/>
      <c r="AT829" s="57"/>
    </row>
    <row r="830">
      <c r="A830" s="57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8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  <c r="AA830" s="57"/>
      <c r="AB830" s="57"/>
      <c r="AC830" s="57"/>
      <c r="AD830" s="57"/>
      <c r="AE830" s="57"/>
      <c r="AF830" s="57"/>
      <c r="AG830" s="57"/>
      <c r="AH830" s="57"/>
      <c r="AI830" s="57"/>
      <c r="AJ830" s="57"/>
      <c r="AK830" s="57"/>
      <c r="AL830" s="57"/>
      <c r="AM830" s="57"/>
      <c r="AN830" s="57"/>
      <c r="AO830" s="57"/>
      <c r="AP830" s="57"/>
      <c r="AQ830" s="57"/>
      <c r="AR830" s="57"/>
      <c r="AS830" s="57"/>
      <c r="AT830" s="57"/>
    </row>
    <row r="831">
      <c r="A831" s="57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8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  <c r="AA831" s="57"/>
      <c r="AB831" s="57"/>
      <c r="AC831" s="57"/>
      <c r="AD831" s="57"/>
      <c r="AE831" s="57"/>
      <c r="AF831" s="57"/>
      <c r="AG831" s="57"/>
      <c r="AH831" s="57"/>
      <c r="AI831" s="57"/>
      <c r="AJ831" s="57"/>
      <c r="AK831" s="57"/>
      <c r="AL831" s="57"/>
      <c r="AM831" s="57"/>
      <c r="AN831" s="57"/>
      <c r="AO831" s="57"/>
      <c r="AP831" s="57"/>
      <c r="AQ831" s="57"/>
      <c r="AR831" s="57"/>
      <c r="AS831" s="57"/>
      <c r="AT831" s="57"/>
    </row>
    <row r="832">
      <c r="A832" s="57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8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  <c r="AA832" s="57"/>
      <c r="AB832" s="57"/>
      <c r="AC832" s="57"/>
      <c r="AD832" s="57"/>
      <c r="AE832" s="57"/>
      <c r="AF832" s="57"/>
      <c r="AG832" s="57"/>
      <c r="AH832" s="57"/>
      <c r="AI832" s="57"/>
      <c r="AJ832" s="57"/>
      <c r="AK832" s="57"/>
      <c r="AL832" s="57"/>
      <c r="AM832" s="57"/>
      <c r="AN832" s="57"/>
      <c r="AO832" s="57"/>
      <c r="AP832" s="57"/>
      <c r="AQ832" s="57"/>
      <c r="AR832" s="57"/>
      <c r="AS832" s="57"/>
      <c r="AT832" s="57"/>
    </row>
    <row r="833">
      <c r="A833" s="57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8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  <c r="AA833" s="57"/>
      <c r="AB833" s="57"/>
      <c r="AC833" s="57"/>
      <c r="AD833" s="57"/>
      <c r="AE833" s="57"/>
      <c r="AF833" s="57"/>
      <c r="AG833" s="57"/>
      <c r="AH833" s="57"/>
      <c r="AI833" s="57"/>
      <c r="AJ833" s="57"/>
      <c r="AK833" s="57"/>
      <c r="AL833" s="57"/>
      <c r="AM833" s="57"/>
      <c r="AN833" s="57"/>
      <c r="AO833" s="57"/>
      <c r="AP833" s="57"/>
      <c r="AQ833" s="57"/>
      <c r="AR833" s="57"/>
      <c r="AS833" s="57"/>
      <c r="AT833" s="57"/>
    </row>
    <row r="834">
      <c r="A834" s="57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8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  <c r="AA834" s="57"/>
      <c r="AB834" s="57"/>
      <c r="AC834" s="57"/>
      <c r="AD834" s="57"/>
      <c r="AE834" s="57"/>
      <c r="AF834" s="57"/>
      <c r="AG834" s="57"/>
      <c r="AH834" s="57"/>
      <c r="AI834" s="57"/>
      <c r="AJ834" s="57"/>
      <c r="AK834" s="57"/>
      <c r="AL834" s="57"/>
      <c r="AM834" s="57"/>
      <c r="AN834" s="57"/>
      <c r="AO834" s="57"/>
      <c r="AP834" s="57"/>
      <c r="AQ834" s="57"/>
      <c r="AR834" s="57"/>
      <c r="AS834" s="57"/>
      <c r="AT834" s="57"/>
    </row>
    <row r="835">
      <c r="A835" s="57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8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  <c r="AA835" s="57"/>
      <c r="AB835" s="57"/>
      <c r="AC835" s="57"/>
      <c r="AD835" s="57"/>
      <c r="AE835" s="57"/>
      <c r="AF835" s="57"/>
      <c r="AG835" s="57"/>
      <c r="AH835" s="57"/>
      <c r="AI835" s="57"/>
      <c r="AJ835" s="57"/>
      <c r="AK835" s="57"/>
      <c r="AL835" s="57"/>
      <c r="AM835" s="57"/>
      <c r="AN835" s="57"/>
      <c r="AO835" s="57"/>
      <c r="AP835" s="57"/>
      <c r="AQ835" s="57"/>
      <c r="AR835" s="57"/>
      <c r="AS835" s="57"/>
      <c r="AT835" s="57"/>
    </row>
    <row r="836">
      <c r="A836" s="57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8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  <c r="AA836" s="57"/>
      <c r="AB836" s="57"/>
      <c r="AC836" s="57"/>
      <c r="AD836" s="57"/>
      <c r="AE836" s="57"/>
      <c r="AF836" s="57"/>
      <c r="AG836" s="57"/>
      <c r="AH836" s="57"/>
      <c r="AI836" s="57"/>
      <c r="AJ836" s="57"/>
      <c r="AK836" s="57"/>
      <c r="AL836" s="57"/>
      <c r="AM836" s="57"/>
      <c r="AN836" s="57"/>
      <c r="AO836" s="57"/>
      <c r="AP836" s="57"/>
      <c r="AQ836" s="57"/>
      <c r="AR836" s="57"/>
      <c r="AS836" s="57"/>
      <c r="AT836" s="57"/>
    </row>
    <row r="837">
      <c r="A837" s="57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8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  <c r="AA837" s="57"/>
      <c r="AB837" s="57"/>
      <c r="AC837" s="57"/>
      <c r="AD837" s="57"/>
      <c r="AE837" s="57"/>
      <c r="AF837" s="57"/>
      <c r="AG837" s="57"/>
      <c r="AH837" s="57"/>
      <c r="AI837" s="57"/>
      <c r="AJ837" s="57"/>
      <c r="AK837" s="57"/>
      <c r="AL837" s="57"/>
      <c r="AM837" s="57"/>
      <c r="AN837" s="57"/>
      <c r="AO837" s="57"/>
      <c r="AP837" s="57"/>
      <c r="AQ837" s="57"/>
      <c r="AR837" s="57"/>
      <c r="AS837" s="57"/>
      <c r="AT837" s="57"/>
    </row>
    <row r="838">
      <c r="A838" s="57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8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  <c r="AA838" s="57"/>
      <c r="AB838" s="57"/>
      <c r="AC838" s="57"/>
      <c r="AD838" s="57"/>
      <c r="AE838" s="57"/>
      <c r="AF838" s="57"/>
      <c r="AG838" s="57"/>
      <c r="AH838" s="57"/>
      <c r="AI838" s="57"/>
      <c r="AJ838" s="57"/>
      <c r="AK838" s="57"/>
      <c r="AL838" s="57"/>
      <c r="AM838" s="57"/>
      <c r="AN838" s="57"/>
      <c r="AO838" s="57"/>
      <c r="AP838" s="57"/>
      <c r="AQ838" s="57"/>
      <c r="AR838" s="57"/>
      <c r="AS838" s="57"/>
      <c r="AT838" s="57"/>
    </row>
    <row r="839">
      <c r="A839" s="57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8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  <c r="AA839" s="57"/>
      <c r="AB839" s="57"/>
      <c r="AC839" s="57"/>
      <c r="AD839" s="57"/>
      <c r="AE839" s="57"/>
      <c r="AF839" s="57"/>
      <c r="AG839" s="57"/>
      <c r="AH839" s="57"/>
      <c r="AI839" s="57"/>
      <c r="AJ839" s="57"/>
      <c r="AK839" s="57"/>
      <c r="AL839" s="57"/>
      <c r="AM839" s="57"/>
      <c r="AN839" s="57"/>
      <c r="AO839" s="57"/>
      <c r="AP839" s="57"/>
      <c r="AQ839" s="57"/>
      <c r="AR839" s="57"/>
      <c r="AS839" s="57"/>
      <c r="AT839" s="57"/>
    </row>
    <row r="840">
      <c r="A840" s="57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8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  <c r="AA840" s="57"/>
      <c r="AB840" s="57"/>
      <c r="AC840" s="57"/>
      <c r="AD840" s="57"/>
      <c r="AE840" s="57"/>
      <c r="AF840" s="57"/>
      <c r="AG840" s="57"/>
      <c r="AH840" s="57"/>
      <c r="AI840" s="57"/>
      <c r="AJ840" s="57"/>
      <c r="AK840" s="57"/>
      <c r="AL840" s="57"/>
      <c r="AM840" s="57"/>
      <c r="AN840" s="57"/>
      <c r="AO840" s="57"/>
      <c r="AP840" s="57"/>
      <c r="AQ840" s="57"/>
      <c r="AR840" s="57"/>
      <c r="AS840" s="57"/>
      <c r="AT840" s="57"/>
    </row>
    <row r="841">
      <c r="A841" s="57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8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  <c r="AA841" s="57"/>
      <c r="AB841" s="57"/>
      <c r="AC841" s="57"/>
      <c r="AD841" s="57"/>
      <c r="AE841" s="57"/>
      <c r="AF841" s="57"/>
      <c r="AG841" s="57"/>
      <c r="AH841" s="57"/>
      <c r="AI841" s="57"/>
      <c r="AJ841" s="57"/>
      <c r="AK841" s="57"/>
      <c r="AL841" s="57"/>
      <c r="AM841" s="57"/>
      <c r="AN841" s="57"/>
      <c r="AO841" s="57"/>
      <c r="AP841" s="57"/>
      <c r="AQ841" s="57"/>
      <c r="AR841" s="57"/>
      <c r="AS841" s="57"/>
      <c r="AT841" s="57"/>
    </row>
    <row r="842">
      <c r="A842" s="57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8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  <c r="AA842" s="57"/>
      <c r="AB842" s="57"/>
      <c r="AC842" s="57"/>
      <c r="AD842" s="57"/>
      <c r="AE842" s="57"/>
      <c r="AF842" s="57"/>
      <c r="AG842" s="57"/>
      <c r="AH842" s="57"/>
      <c r="AI842" s="57"/>
      <c r="AJ842" s="57"/>
      <c r="AK842" s="57"/>
      <c r="AL842" s="57"/>
      <c r="AM842" s="57"/>
      <c r="AN842" s="57"/>
      <c r="AO842" s="57"/>
      <c r="AP842" s="57"/>
      <c r="AQ842" s="57"/>
      <c r="AR842" s="57"/>
      <c r="AS842" s="57"/>
      <c r="AT842" s="57"/>
    </row>
    <row r="843">
      <c r="A843" s="57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8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  <c r="AA843" s="57"/>
      <c r="AB843" s="57"/>
      <c r="AC843" s="57"/>
      <c r="AD843" s="57"/>
      <c r="AE843" s="57"/>
      <c r="AF843" s="57"/>
      <c r="AG843" s="57"/>
      <c r="AH843" s="57"/>
      <c r="AI843" s="57"/>
      <c r="AJ843" s="57"/>
      <c r="AK843" s="57"/>
      <c r="AL843" s="57"/>
      <c r="AM843" s="57"/>
      <c r="AN843" s="57"/>
      <c r="AO843" s="57"/>
      <c r="AP843" s="57"/>
      <c r="AQ843" s="57"/>
      <c r="AR843" s="57"/>
      <c r="AS843" s="57"/>
      <c r="AT843" s="57"/>
    </row>
    <row r="844">
      <c r="A844" s="57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8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  <c r="AA844" s="57"/>
      <c r="AB844" s="57"/>
      <c r="AC844" s="57"/>
      <c r="AD844" s="57"/>
      <c r="AE844" s="57"/>
      <c r="AF844" s="57"/>
      <c r="AG844" s="57"/>
      <c r="AH844" s="57"/>
      <c r="AI844" s="57"/>
      <c r="AJ844" s="57"/>
      <c r="AK844" s="57"/>
      <c r="AL844" s="57"/>
      <c r="AM844" s="57"/>
      <c r="AN844" s="57"/>
      <c r="AO844" s="57"/>
      <c r="AP844" s="57"/>
      <c r="AQ844" s="57"/>
      <c r="AR844" s="57"/>
      <c r="AS844" s="57"/>
      <c r="AT844" s="57"/>
    </row>
    <row r="845">
      <c r="A845" s="57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8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  <c r="AA845" s="57"/>
      <c r="AB845" s="57"/>
      <c r="AC845" s="57"/>
      <c r="AD845" s="57"/>
      <c r="AE845" s="57"/>
      <c r="AF845" s="57"/>
      <c r="AG845" s="57"/>
      <c r="AH845" s="57"/>
      <c r="AI845" s="57"/>
      <c r="AJ845" s="57"/>
      <c r="AK845" s="57"/>
      <c r="AL845" s="57"/>
      <c r="AM845" s="57"/>
      <c r="AN845" s="57"/>
      <c r="AO845" s="57"/>
      <c r="AP845" s="57"/>
      <c r="AQ845" s="57"/>
      <c r="AR845" s="57"/>
      <c r="AS845" s="57"/>
      <c r="AT845" s="57"/>
    </row>
    <row r="846">
      <c r="A846" s="57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8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  <c r="AA846" s="57"/>
      <c r="AB846" s="57"/>
      <c r="AC846" s="57"/>
      <c r="AD846" s="57"/>
      <c r="AE846" s="57"/>
      <c r="AF846" s="57"/>
      <c r="AG846" s="57"/>
      <c r="AH846" s="57"/>
      <c r="AI846" s="57"/>
      <c r="AJ846" s="57"/>
      <c r="AK846" s="57"/>
      <c r="AL846" s="57"/>
      <c r="AM846" s="57"/>
      <c r="AN846" s="57"/>
      <c r="AO846" s="57"/>
      <c r="AP846" s="57"/>
      <c r="AQ846" s="57"/>
      <c r="AR846" s="57"/>
      <c r="AS846" s="57"/>
      <c r="AT846" s="57"/>
    </row>
    <row r="847">
      <c r="A847" s="57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8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  <c r="AA847" s="57"/>
      <c r="AB847" s="57"/>
      <c r="AC847" s="57"/>
      <c r="AD847" s="57"/>
      <c r="AE847" s="57"/>
      <c r="AF847" s="57"/>
      <c r="AG847" s="57"/>
      <c r="AH847" s="57"/>
      <c r="AI847" s="57"/>
      <c r="AJ847" s="57"/>
      <c r="AK847" s="57"/>
      <c r="AL847" s="57"/>
      <c r="AM847" s="57"/>
      <c r="AN847" s="57"/>
      <c r="AO847" s="57"/>
      <c r="AP847" s="57"/>
      <c r="AQ847" s="57"/>
      <c r="AR847" s="57"/>
      <c r="AS847" s="57"/>
      <c r="AT847" s="57"/>
    </row>
    <row r="848">
      <c r="A848" s="57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8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  <c r="AA848" s="57"/>
      <c r="AB848" s="57"/>
      <c r="AC848" s="57"/>
      <c r="AD848" s="57"/>
      <c r="AE848" s="57"/>
      <c r="AF848" s="57"/>
      <c r="AG848" s="57"/>
      <c r="AH848" s="57"/>
      <c r="AI848" s="57"/>
      <c r="AJ848" s="57"/>
      <c r="AK848" s="57"/>
      <c r="AL848" s="57"/>
      <c r="AM848" s="57"/>
      <c r="AN848" s="57"/>
      <c r="AO848" s="57"/>
      <c r="AP848" s="57"/>
      <c r="AQ848" s="57"/>
      <c r="AR848" s="57"/>
      <c r="AS848" s="57"/>
      <c r="AT848" s="57"/>
    </row>
    <row r="849">
      <c r="A849" s="57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8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  <c r="AA849" s="57"/>
      <c r="AB849" s="57"/>
      <c r="AC849" s="57"/>
      <c r="AD849" s="57"/>
      <c r="AE849" s="57"/>
      <c r="AF849" s="57"/>
      <c r="AG849" s="57"/>
      <c r="AH849" s="57"/>
      <c r="AI849" s="57"/>
      <c r="AJ849" s="57"/>
      <c r="AK849" s="57"/>
      <c r="AL849" s="57"/>
      <c r="AM849" s="57"/>
      <c r="AN849" s="57"/>
      <c r="AO849" s="57"/>
      <c r="AP849" s="57"/>
      <c r="AQ849" s="57"/>
      <c r="AR849" s="57"/>
      <c r="AS849" s="57"/>
      <c r="AT849" s="57"/>
    </row>
    <row r="850">
      <c r="A850" s="57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8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  <c r="AA850" s="57"/>
      <c r="AB850" s="57"/>
      <c r="AC850" s="57"/>
      <c r="AD850" s="57"/>
      <c r="AE850" s="57"/>
      <c r="AF850" s="57"/>
      <c r="AG850" s="57"/>
      <c r="AH850" s="57"/>
      <c r="AI850" s="57"/>
      <c r="AJ850" s="57"/>
      <c r="AK850" s="57"/>
      <c r="AL850" s="57"/>
      <c r="AM850" s="57"/>
      <c r="AN850" s="57"/>
      <c r="AO850" s="57"/>
      <c r="AP850" s="57"/>
      <c r="AQ850" s="57"/>
      <c r="AR850" s="57"/>
      <c r="AS850" s="57"/>
      <c r="AT850" s="57"/>
    </row>
    <row r="851">
      <c r="A851" s="57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8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  <c r="AA851" s="57"/>
      <c r="AB851" s="57"/>
      <c r="AC851" s="57"/>
      <c r="AD851" s="57"/>
      <c r="AE851" s="57"/>
      <c r="AF851" s="57"/>
      <c r="AG851" s="57"/>
      <c r="AH851" s="57"/>
      <c r="AI851" s="57"/>
      <c r="AJ851" s="57"/>
      <c r="AK851" s="57"/>
      <c r="AL851" s="57"/>
      <c r="AM851" s="57"/>
      <c r="AN851" s="57"/>
      <c r="AO851" s="57"/>
      <c r="AP851" s="57"/>
      <c r="AQ851" s="57"/>
      <c r="AR851" s="57"/>
      <c r="AS851" s="57"/>
      <c r="AT851" s="57"/>
    </row>
    <row r="852">
      <c r="A852" s="57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8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  <c r="AA852" s="57"/>
      <c r="AB852" s="57"/>
      <c r="AC852" s="57"/>
      <c r="AD852" s="57"/>
      <c r="AE852" s="57"/>
      <c r="AF852" s="57"/>
      <c r="AG852" s="57"/>
      <c r="AH852" s="57"/>
      <c r="AI852" s="57"/>
      <c r="AJ852" s="57"/>
      <c r="AK852" s="57"/>
      <c r="AL852" s="57"/>
      <c r="AM852" s="57"/>
      <c r="AN852" s="57"/>
      <c r="AO852" s="57"/>
      <c r="AP852" s="57"/>
      <c r="AQ852" s="57"/>
      <c r="AR852" s="57"/>
      <c r="AS852" s="57"/>
      <c r="AT852" s="57"/>
    </row>
    <row r="853">
      <c r="A853" s="57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8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  <c r="AA853" s="57"/>
      <c r="AB853" s="57"/>
      <c r="AC853" s="57"/>
      <c r="AD853" s="57"/>
      <c r="AE853" s="57"/>
      <c r="AF853" s="57"/>
      <c r="AG853" s="57"/>
      <c r="AH853" s="57"/>
      <c r="AI853" s="57"/>
      <c r="AJ853" s="57"/>
      <c r="AK853" s="57"/>
      <c r="AL853" s="57"/>
      <c r="AM853" s="57"/>
      <c r="AN853" s="57"/>
      <c r="AO853" s="57"/>
      <c r="AP853" s="57"/>
      <c r="AQ853" s="57"/>
      <c r="AR853" s="57"/>
      <c r="AS853" s="57"/>
      <c r="AT853" s="57"/>
    </row>
    <row r="854">
      <c r="A854" s="57"/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8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  <c r="AA854" s="57"/>
      <c r="AB854" s="57"/>
      <c r="AC854" s="57"/>
      <c r="AD854" s="57"/>
      <c r="AE854" s="57"/>
      <c r="AF854" s="57"/>
      <c r="AG854" s="57"/>
      <c r="AH854" s="57"/>
      <c r="AI854" s="57"/>
      <c r="AJ854" s="57"/>
      <c r="AK854" s="57"/>
      <c r="AL854" s="57"/>
      <c r="AM854" s="57"/>
      <c r="AN854" s="57"/>
      <c r="AO854" s="57"/>
      <c r="AP854" s="57"/>
      <c r="AQ854" s="57"/>
      <c r="AR854" s="57"/>
      <c r="AS854" s="57"/>
      <c r="AT854" s="57"/>
    </row>
    <row r="855">
      <c r="A855" s="57"/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8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  <c r="AA855" s="57"/>
      <c r="AB855" s="57"/>
      <c r="AC855" s="57"/>
      <c r="AD855" s="57"/>
      <c r="AE855" s="57"/>
      <c r="AF855" s="57"/>
      <c r="AG855" s="57"/>
      <c r="AH855" s="57"/>
      <c r="AI855" s="57"/>
      <c r="AJ855" s="57"/>
      <c r="AK855" s="57"/>
      <c r="AL855" s="57"/>
      <c r="AM855" s="57"/>
      <c r="AN855" s="57"/>
      <c r="AO855" s="57"/>
      <c r="AP855" s="57"/>
      <c r="AQ855" s="57"/>
      <c r="AR855" s="57"/>
      <c r="AS855" s="57"/>
      <c r="AT855" s="57"/>
    </row>
    <row r="856">
      <c r="A856" s="57"/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8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  <c r="AA856" s="57"/>
      <c r="AB856" s="57"/>
      <c r="AC856" s="57"/>
      <c r="AD856" s="57"/>
      <c r="AE856" s="57"/>
      <c r="AF856" s="57"/>
      <c r="AG856" s="57"/>
      <c r="AH856" s="57"/>
      <c r="AI856" s="57"/>
      <c r="AJ856" s="57"/>
      <c r="AK856" s="57"/>
      <c r="AL856" s="57"/>
      <c r="AM856" s="57"/>
      <c r="AN856" s="57"/>
      <c r="AO856" s="57"/>
      <c r="AP856" s="57"/>
      <c r="AQ856" s="57"/>
      <c r="AR856" s="57"/>
      <c r="AS856" s="57"/>
      <c r="AT856" s="57"/>
    </row>
    <row r="857">
      <c r="A857" s="57"/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8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  <c r="AA857" s="57"/>
      <c r="AB857" s="57"/>
      <c r="AC857" s="57"/>
      <c r="AD857" s="57"/>
      <c r="AE857" s="57"/>
      <c r="AF857" s="57"/>
      <c r="AG857" s="57"/>
      <c r="AH857" s="57"/>
      <c r="AI857" s="57"/>
      <c r="AJ857" s="57"/>
      <c r="AK857" s="57"/>
      <c r="AL857" s="57"/>
      <c r="AM857" s="57"/>
      <c r="AN857" s="57"/>
      <c r="AO857" s="57"/>
      <c r="AP857" s="57"/>
      <c r="AQ857" s="57"/>
      <c r="AR857" s="57"/>
      <c r="AS857" s="57"/>
      <c r="AT857" s="57"/>
    </row>
    <row r="858">
      <c r="A858" s="57"/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8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  <c r="AA858" s="57"/>
      <c r="AB858" s="57"/>
      <c r="AC858" s="57"/>
      <c r="AD858" s="57"/>
      <c r="AE858" s="57"/>
      <c r="AF858" s="57"/>
      <c r="AG858" s="57"/>
      <c r="AH858" s="57"/>
      <c r="AI858" s="57"/>
      <c r="AJ858" s="57"/>
      <c r="AK858" s="57"/>
      <c r="AL858" s="57"/>
      <c r="AM858" s="57"/>
      <c r="AN858" s="57"/>
      <c r="AO858" s="57"/>
      <c r="AP858" s="57"/>
      <c r="AQ858" s="57"/>
      <c r="AR858" s="57"/>
      <c r="AS858" s="57"/>
      <c r="AT858" s="57"/>
    </row>
    <row r="859">
      <c r="A859" s="57"/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8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  <c r="AA859" s="57"/>
      <c r="AB859" s="57"/>
      <c r="AC859" s="57"/>
      <c r="AD859" s="57"/>
      <c r="AE859" s="57"/>
      <c r="AF859" s="57"/>
      <c r="AG859" s="57"/>
      <c r="AH859" s="57"/>
      <c r="AI859" s="57"/>
      <c r="AJ859" s="57"/>
      <c r="AK859" s="57"/>
      <c r="AL859" s="57"/>
      <c r="AM859" s="57"/>
      <c r="AN859" s="57"/>
      <c r="AO859" s="57"/>
      <c r="AP859" s="57"/>
      <c r="AQ859" s="57"/>
      <c r="AR859" s="57"/>
      <c r="AS859" s="57"/>
      <c r="AT859" s="57"/>
    </row>
    <row r="860">
      <c r="A860" s="57"/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8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  <c r="AA860" s="57"/>
      <c r="AB860" s="57"/>
      <c r="AC860" s="57"/>
      <c r="AD860" s="57"/>
      <c r="AE860" s="57"/>
      <c r="AF860" s="57"/>
      <c r="AG860" s="57"/>
      <c r="AH860" s="57"/>
      <c r="AI860" s="57"/>
      <c r="AJ860" s="57"/>
      <c r="AK860" s="57"/>
      <c r="AL860" s="57"/>
      <c r="AM860" s="57"/>
      <c r="AN860" s="57"/>
      <c r="AO860" s="57"/>
      <c r="AP860" s="57"/>
      <c r="AQ860" s="57"/>
      <c r="AR860" s="57"/>
      <c r="AS860" s="57"/>
      <c r="AT860" s="57"/>
    </row>
    <row r="861">
      <c r="A861" s="57"/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8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  <c r="AA861" s="57"/>
      <c r="AB861" s="57"/>
      <c r="AC861" s="57"/>
      <c r="AD861" s="57"/>
      <c r="AE861" s="57"/>
      <c r="AF861" s="57"/>
      <c r="AG861" s="57"/>
      <c r="AH861" s="57"/>
      <c r="AI861" s="57"/>
      <c r="AJ861" s="57"/>
      <c r="AK861" s="57"/>
      <c r="AL861" s="57"/>
      <c r="AM861" s="57"/>
      <c r="AN861" s="57"/>
      <c r="AO861" s="57"/>
      <c r="AP861" s="57"/>
      <c r="AQ861" s="57"/>
      <c r="AR861" s="57"/>
      <c r="AS861" s="57"/>
      <c r="AT861" s="57"/>
    </row>
    <row r="862">
      <c r="A862" s="57"/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8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  <c r="AA862" s="57"/>
      <c r="AB862" s="57"/>
      <c r="AC862" s="57"/>
      <c r="AD862" s="57"/>
      <c r="AE862" s="57"/>
      <c r="AF862" s="57"/>
      <c r="AG862" s="57"/>
      <c r="AH862" s="57"/>
      <c r="AI862" s="57"/>
      <c r="AJ862" s="57"/>
      <c r="AK862" s="57"/>
      <c r="AL862" s="57"/>
      <c r="AM862" s="57"/>
      <c r="AN862" s="57"/>
      <c r="AO862" s="57"/>
      <c r="AP862" s="57"/>
      <c r="AQ862" s="57"/>
      <c r="AR862" s="57"/>
      <c r="AS862" s="57"/>
      <c r="AT862" s="57"/>
    </row>
    <row r="863">
      <c r="A863" s="57"/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8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  <c r="AA863" s="57"/>
      <c r="AB863" s="57"/>
      <c r="AC863" s="57"/>
      <c r="AD863" s="57"/>
      <c r="AE863" s="57"/>
      <c r="AF863" s="57"/>
      <c r="AG863" s="57"/>
      <c r="AH863" s="57"/>
      <c r="AI863" s="57"/>
      <c r="AJ863" s="57"/>
      <c r="AK863" s="57"/>
      <c r="AL863" s="57"/>
      <c r="AM863" s="57"/>
      <c r="AN863" s="57"/>
      <c r="AO863" s="57"/>
      <c r="AP863" s="57"/>
      <c r="AQ863" s="57"/>
      <c r="AR863" s="57"/>
      <c r="AS863" s="57"/>
      <c r="AT863" s="57"/>
    </row>
    <row r="864">
      <c r="A864" s="57"/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8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  <c r="AA864" s="57"/>
      <c r="AB864" s="57"/>
      <c r="AC864" s="57"/>
      <c r="AD864" s="57"/>
      <c r="AE864" s="57"/>
      <c r="AF864" s="57"/>
      <c r="AG864" s="57"/>
      <c r="AH864" s="57"/>
      <c r="AI864" s="57"/>
      <c r="AJ864" s="57"/>
      <c r="AK864" s="57"/>
      <c r="AL864" s="57"/>
      <c r="AM864" s="57"/>
      <c r="AN864" s="57"/>
      <c r="AO864" s="57"/>
      <c r="AP864" s="57"/>
      <c r="AQ864" s="57"/>
      <c r="AR864" s="57"/>
      <c r="AS864" s="57"/>
      <c r="AT864" s="57"/>
    </row>
    <row r="865">
      <c r="A865" s="57"/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8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  <c r="AA865" s="57"/>
      <c r="AB865" s="57"/>
      <c r="AC865" s="57"/>
      <c r="AD865" s="57"/>
      <c r="AE865" s="57"/>
      <c r="AF865" s="57"/>
      <c r="AG865" s="57"/>
      <c r="AH865" s="57"/>
      <c r="AI865" s="57"/>
      <c r="AJ865" s="57"/>
      <c r="AK865" s="57"/>
      <c r="AL865" s="57"/>
      <c r="AM865" s="57"/>
      <c r="AN865" s="57"/>
      <c r="AO865" s="57"/>
      <c r="AP865" s="57"/>
      <c r="AQ865" s="57"/>
      <c r="AR865" s="57"/>
      <c r="AS865" s="57"/>
      <c r="AT865" s="57"/>
    </row>
    <row r="866">
      <c r="A866" s="57"/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8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  <c r="AA866" s="57"/>
      <c r="AB866" s="57"/>
      <c r="AC866" s="57"/>
      <c r="AD866" s="57"/>
      <c r="AE866" s="57"/>
      <c r="AF866" s="57"/>
      <c r="AG866" s="57"/>
      <c r="AH866" s="57"/>
      <c r="AI866" s="57"/>
      <c r="AJ866" s="57"/>
      <c r="AK866" s="57"/>
      <c r="AL866" s="57"/>
      <c r="AM866" s="57"/>
      <c r="AN866" s="57"/>
      <c r="AO866" s="57"/>
      <c r="AP866" s="57"/>
      <c r="AQ866" s="57"/>
      <c r="AR866" s="57"/>
      <c r="AS866" s="57"/>
      <c r="AT866" s="57"/>
    </row>
    <row r="867">
      <c r="A867" s="57"/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8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  <c r="AA867" s="57"/>
      <c r="AB867" s="57"/>
      <c r="AC867" s="57"/>
      <c r="AD867" s="57"/>
      <c r="AE867" s="57"/>
      <c r="AF867" s="57"/>
      <c r="AG867" s="57"/>
      <c r="AH867" s="57"/>
      <c r="AI867" s="57"/>
      <c r="AJ867" s="57"/>
      <c r="AK867" s="57"/>
      <c r="AL867" s="57"/>
      <c r="AM867" s="57"/>
      <c r="AN867" s="57"/>
      <c r="AO867" s="57"/>
      <c r="AP867" s="57"/>
      <c r="AQ867" s="57"/>
      <c r="AR867" s="57"/>
      <c r="AS867" s="57"/>
      <c r="AT867" s="57"/>
    </row>
    <row r="868">
      <c r="A868" s="57"/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8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  <c r="AA868" s="57"/>
      <c r="AB868" s="57"/>
      <c r="AC868" s="57"/>
      <c r="AD868" s="57"/>
      <c r="AE868" s="57"/>
      <c r="AF868" s="57"/>
      <c r="AG868" s="57"/>
      <c r="AH868" s="57"/>
      <c r="AI868" s="57"/>
      <c r="AJ868" s="57"/>
      <c r="AK868" s="57"/>
      <c r="AL868" s="57"/>
      <c r="AM868" s="57"/>
      <c r="AN868" s="57"/>
      <c r="AO868" s="57"/>
      <c r="AP868" s="57"/>
      <c r="AQ868" s="57"/>
      <c r="AR868" s="57"/>
      <c r="AS868" s="57"/>
      <c r="AT868" s="57"/>
    </row>
    <row r="869">
      <c r="A869" s="57"/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8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  <c r="AA869" s="57"/>
      <c r="AB869" s="57"/>
      <c r="AC869" s="57"/>
      <c r="AD869" s="57"/>
      <c r="AE869" s="57"/>
      <c r="AF869" s="57"/>
      <c r="AG869" s="57"/>
      <c r="AH869" s="57"/>
      <c r="AI869" s="57"/>
      <c r="AJ869" s="57"/>
      <c r="AK869" s="57"/>
      <c r="AL869" s="57"/>
      <c r="AM869" s="57"/>
      <c r="AN869" s="57"/>
      <c r="AO869" s="57"/>
      <c r="AP869" s="57"/>
      <c r="AQ869" s="57"/>
      <c r="AR869" s="57"/>
      <c r="AS869" s="57"/>
      <c r="AT869" s="57"/>
    </row>
    <row r="870">
      <c r="A870" s="57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8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  <c r="AA870" s="57"/>
      <c r="AB870" s="57"/>
      <c r="AC870" s="57"/>
      <c r="AD870" s="57"/>
      <c r="AE870" s="57"/>
      <c r="AF870" s="57"/>
      <c r="AG870" s="57"/>
      <c r="AH870" s="57"/>
      <c r="AI870" s="57"/>
      <c r="AJ870" s="57"/>
      <c r="AK870" s="57"/>
      <c r="AL870" s="57"/>
      <c r="AM870" s="57"/>
      <c r="AN870" s="57"/>
      <c r="AO870" s="57"/>
      <c r="AP870" s="57"/>
      <c r="AQ870" s="57"/>
      <c r="AR870" s="57"/>
      <c r="AS870" s="57"/>
      <c r="AT870" s="57"/>
    </row>
    <row r="871">
      <c r="A871" s="57"/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8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  <c r="AA871" s="57"/>
      <c r="AB871" s="57"/>
      <c r="AC871" s="57"/>
      <c r="AD871" s="57"/>
      <c r="AE871" s="57"/>
      <c r="AF871" s="57"/>
      <c r="AG871" s="57"/>
      <c r="AH871" s="57"/>
      <c r="AI871" s="57"/>
      <c r="AJ871" s="57"/>
      <c r="AK871" s="57"/>
      <c r="AL871" s="57"/>
      <c r="AM871" s="57"/>
      <c r="AN871" s="57"/>
      <c r="AO871" s="57"/>
      <c r="AP871" s="57"/>
      <c r="AQ871" s="57"/>
      <c r="AR871" s="57"/>
      <c r="AS871" s="57"/>
      <c r="AT871" s="57"/>
    </row>
    <row r="872">
      <c r="A872" s="57"/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8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  <c r="AA872" s="57"/>
      <c r="AB872" s="57"/>
      <c r="AC872" s="57"/>
      <c r="AD872" s="57"/>
      <c r="AE872" s="57"/>
      <c r="AF872" s="57"/>
      <c r="AG872" s="57"/>
      <c r="AH872" s="57"/>
      <c r="AI872" s="57"/>
      <c r="AJ872" s="57"/>
      <c r="AK872" s="57"/>
      <c r="AL872" s="57"/>
      <c r="AM872" s="57"/>
      <c r="AN872" s="57"/>
      <c r="AO872" s="57"/>
      <c r="AP872" s="57"/>
      <c r="AQ872" s="57"/>
      <c r="AR872" s="57"/>
      <c r="AS872" s="57"/>
      <c r="AT872" s="57"/>
    </row>
    <row r="873">
      <c r="A873" s="57"/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8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  <c r="AA873" s="57"/>
      <c r="AB873" s="57"/>
      <c r="AC873" s="57"/>
      <c r="AD873" s="57"/>
      <c r="AE873" s="57"/>
      <c r="AF873" s="57"/>
      <c r="AG873" s="57"/>
      <c r="AH873" s="57"/>
      <c r="AI873" s="57"/>
      <c r="AJ873" s="57"/>
      <c r="AK873" s="57"/>
      <c r="AL873" s="57"/>
      <c r="AM873" s="57"/>
      <c r="AN873" s="57"/>
      <c r="AO873" s="57"/>
      <c r="AP873" s="57"/>
      <c r="AQ873" s="57"/>
      <c r="AR873" s="57"/>
      <c r="AS873" s="57"/>
      <c r="AT873" s="57"/>
    </row>
    <row r="874">
      <c r="A874" s="57"/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8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  <c r="AA874" s="57"/>
      <c r="AB874" s="57"/>
      <c r="AC874" s="57"/>
      <c r="AD874" s="57"/>
      <c r="AE874" s="57"/>
      <c r="AF874" s="57"/>
      <c r="AG874" s="57"/>
      <c r="AH874" s="57"/>
      <c r="AI874" s="57"/>
      <c r="AJ874" s="57"/>
      <c r="AK874" s="57"/>
      <c r="AL874" s="57"/>
      <c r="AM874" s="57"/>
      <c r="AN874" s="57"/>
      <c r="AO874" s="57"/>
      <c r="AP874" s="57"/>
      <c r="AQ874" s="57"/>
      <c r="AR874" s="57"/>
      <c r="AS874" s="57"/>
      <c r="AT874" s="57"/>
    </row>
    <row r="875">
      <c r="A875" s="57"/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8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  <c r="AA875" s="57"/>
      <c r="AB875" s="57"/>
      <c r="AC875" s="57"/>
      <c r="AD875" s="57"/>
      <c r="AE875" s="57"/>
      <c r="AF875" s="57"/>
      <c r="AG875" s="57"/>
      <c r="AH875" s="57"/>
      <c r="AI875" s="57"/>
      <c r="AJ875" s="57"/>
      <c r="AK875" s="57"/>
      <c r="AL875" s="57"/>
      <c r="AM875" s="57"/>
      <c r="AN875" s="57"/>
      <c r="AO875" s="57"/>
      <c r="AP875" s="57"/>
      <c r="AQ875" s="57"/>
      <c r="AR875" s="57"/>
      <c r="AS875" s="57"/>
      <c r="AT875" s="57"/>
    </row>
    <row r="876">
      <c r="A876" s="57"/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8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  <c r="AA876" s="57"/>
      <c r="AB876" s="57"/>
      <c r="AC876" s="57"/>
      <c r="AD876" s="57"/>
      <c r="AE876" s="57"/>
      <c r="AF876" s="57"/>
      <c r="AG876" s="57"/>
      <c r="AH876" s="57"/>
      <c r="AI876" s="57"/>
      <c r="AJ876" s="57"/>
      <c r="AK876" s="57"/>
      <c r="AL876" s="57"/>
      <c r="AM876" s="57"/>
      <c r="AN876" s="57"/>
      <c r="AO876" s="57"/>
      <c r="AP876" s="57"/>
      <c r="AQ876" s="57"/>
      <c r="AR876" s="57"/>
      <c r="AS876" s="57"/>
      <c r="AT876" s="57"/>
    </row>
    <row r="877">
      <c r="A877" s="57"/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8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  <c r="AA877" s="57"/>
      <c r="AB877" s="57"/>
      <c r="AC877" s="57"/>
      <c r="AD877" s="57"/>
      <c r="AE877" s="57"/>
      <c r="AF877" s="57"/>
      <c r="AG877" s="57"/>
      <c r="AH877" s="57"/>
      <c r="AI877" s="57"/>
      <c r="AJ877" s="57"/>
      <c r="AK877" s="57"/>
      <c r="AL877" s="57"/>
      <c r="AM877" s="57"/>
      <c r="AN877" s="57"/>
      <c r="AO877" s="57"/>
      <c r="AP877" s="57"/>
      <c r="AQ877" s="57"/>
      <c r="AR877" s="57"/>
      <c r="AS877" s="57"/>
      <c r="AT877" s="57"/>
    </row>
    <row r="878">
      <c r="A878" s="57"/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8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  <c r="AA878" s="57"/>
      <c r="AB878" s="57"/>
      <c r="AC878" s="57"/>
      <c r="AD878" s="57"/>
      <c r="AE878" s="57"/>
      <c r="AF878" s="57"/>
      <c r="AG878" s="57"/>
      <c r="AH878" s="57"/>
      <c r="AI878" s="57"/>
      <c r="AJ878" s="57"/>
      <c r="AK878" s="57"/>
      <c r="AL878" s="57"/>
      <c r="AM878" s="57"/>
      <c r="AN878" s="57"/>
      <c r="AO878" s="57"/>
      <c r="AP878" s="57"/>
      <c r="AQ878" s="57"/>
      <c r="AR878" s="57"/>
      <c r="AS878" s="57"/>
      <c r="AT878" s="57"/>
    </row>
    <row r="879">
      <c r="A879" s="57"/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8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  <c r="AA879" s="57"/>
      <c r="AB879" s="57"/>
      <c r="AC879" s="57"/>
      <c r="AD879" s="57"/>
      <c r="AE879" s="57"/>
      <c r="AF879" s="57"/>
      <c r="AG879" s="57"/>
      <c r="AH879" s="57"/>
      <c r="AI879" s="57"/>
      <c r="AJ879" s="57"/>
      <c r="AK879" s="57"/>
      <c r="AL879" s="57"/>
      <c r="AM879" s="57"/>
      <c r="AN879" s="57"/>
      <c r="AO879" s="57"/>
      <c r="AP879" s="57"/>
      <c r="AQ879" s="57"/>
      <c r="AR879" s="57"/>
      <c r="AS879" s="57"/>
      <c r="AT879" s="57"/>
    </row>
    <row r="880">
      <c r="A880" s="57"/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8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  <c r="AA880" s="57"/>
      <c r="AB880" s="57"/>
      <c r="AC880" s="57"/>
      <c r="AD880" s="57"/>
      <c r="AE880" s="57"/>
      <c r="AF880" s="57"/>
      <c r="AG880" s="57"/>
      <c r="AH880" s="57"/>
      <c r="AI880" s="57"/>
      <c r="AJ880" s="57"/>
      <c r="AK880" s="57"/>
      <c r="AL880" s="57"/>
      <c r="AM880" s="57"/>
      <c r="AN880" s="57"/>
      <c r="AO880" s="57"/>
      <c r="AP880" s="57"/>
      <c r="AQ880" s="57"/>
      <c r="AR880" s="57"/>
      <c r="AS880" s="57"/>
      <c r="AT880" s="57"/>
    </row>
    <row r="881">
      <c r="A881" s="57"/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8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  <c r="AA881" s="57"/>
      <c r="AB881" s="57"/>
      <c r="AC881" s="57"/>
      <c r="AD881" s="57"/>
      <c r="AE881" s="57"/>
      <c r="AF881" s="57"/>
      <c r="AG881" s="57"/>
      <c r="AH881" s="57"/>
      <c r="AI881" s="57"/>
      <c r="AJ881" s="57"/>
      <c r="AK881" s="57"/>
      <c r="AL881" s="57"/>
      <c r="AM881" s="57"/>
      <c r="AN881" s="57"/>
      <c r="AO881" s="57"/>
      <c r="AP881" s="57"/>
      <c r="AQ881" s="57"/>
      <c r="AR881" s="57"/>
      <c r="AS881" s="57"/>
      <c r="AT881" s="57"/>
    </row>
    <row r="882">
      <c r="A882" s="57"/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8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  <c r="AA882" s="57"/>
      <c r="AB882" s="57"/>
      <c r="AC882" s="57"/>
      <c r="AD882" s="57"/>
      <c r="AE882" s="57"/>
      <c r="AF882" s="57"/>
      <c r="AG882" s="57"/>
      <c r="AH882" s="57"/>
      <c r="AI882" s="57"/>
      <c r="AJ882" s="57"/>
      <c r="AK882" s="57"/>
      <c r="AL882" s="57"/>
      <c r="AM882" s="57"/>
      <c r="AN882" s="57"/>
      <c r="AO882" s="57"/>
      <c r="AP882" s="57"/>
      <c r="AQ882" s="57"/>
      <c r="AR882" s="57"/>
      <c r="AS882" s="57"/>
      <c r="AT882" s="57"/>
    </row>
    <row r="883">
      <c r="A883" s="57"/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8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  <c r="AA883" s="57"/>
      <c r="AB883" s="57"/>
      <c r="AC883" s="57"/>
      <c r="AD883" s="57"/>
      <c r="AE883" s="57"/>
      <c r="AF883" s="57"/>
      <c r="AG883" s="57"/>
      <c r="AH883" s="57"/>
      <c r="AI883" s="57"/>
      <c r="AJ883" s="57"/>
      <c r="AK883" s="57"/>
      <c r="AL883" s="57"/>
      <c r="AM883" s="57"/>
      <c r="AN883" s="57"/>
      <c r="AO883" s="57"/>
      <c r="AP883" s="57"/>
      <c r="AQ883" s="57"/>
      <c r="AR883" s="57"/>
      <c r="AS883" s="57"/>
      <c r="AT883" s="57"/>
    </row>
    <row r="884">
      <c r="A884" s="57"/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8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  <c r="AA884" s="57"/>
      <c r="AB884" s="57"/>
      <c r="AC884" s="57"/>
      <c r="AD884" s="57"/>
      <c r="AE884" s="57"/>
      <c r="AF884" s="57"/>
      <c r="AG884" s="57"/>
      <c r="AH884" s="57"/>
      <c r="AI884" s="57"/>
      <c r="AJ884" s="57"/>
      <c r="AK884" s="57"/>
      <c r="AL884" s="57"/>
      <c r="AM884" s="57"/>
      <c r="AN884" s="57"/>
      <c r="AO884" s="57"/>
      <c r="AP884" s="57"/>
      <c r="AQ884" s="57"/>
      <c r="AR884" s="57"/>
      <c r="AS884" s="57"/>
      <c r="AT884" s="57"/>
    </row>
    <row r="885">
      <c r="A885" s="57"/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8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  <c r="AA885" s="57"/>
      <c r="AB885" s="57"/>
      <c r="AC885" s="57"/>
      <c r="AD885" s="57"/>
      <c r="AE885" s="57"/>
      <c r="AF885" s="57"/>
      <c r="AG885" s="57"/>
      <c r="AH885" s="57"/>
      <c r="AI885" s="57"/>
      <c r="AJ885" s="57"/>
      <c r="AK885" s="57"/>
      <c r="AL885" s="57"/>
      <c r="AM885" s="57"/>
      <c r="AN885" s="57"/>
      <c r="AO885" s="57"/>
      <c r="AP885" s="57"/>
      <c r="AQ885" s="57"/>
      <c r="AR885" s="57"/>
      <c r="AS885" s="57"/>
      <c r="AT885" s="57"/>
    </row>
    <row r="886">
      <c r="A886" s="57"/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8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  <c r="AA886" s="57"/>
      <c r="AB886" s="57"/>
      <c r="AC886" s="57"/>
      <c r="AD886" s="57"/>
      <c r="AE886" s="57"/>
      <c r="AF886" s="57"/>
      <c r="AG886" s="57"/>
      <c r="AH886" s="57"/>
      <c r="AI886" s="57"/>
      <c r="AJ886" s="57"/>
      <c r="AK886" s="57"/>
      <c r="AL886" s="57"/>
      <c r="AM886" s="57"/>
      <c r="AN886" s="57"/>
      <c r="AO886" s="57"/>
      <c r="AP886" s="57"/>
      <c r="AQ886" s="57"/>
      <c r="AR886" s="57"/>
      <c r="AS886" s="57"/>
      <c r="AT886" s="57"/>
    </row>
    <row r="887">
      <c r="A887" s="57"/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8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  <c r="AA887" s="57"/>
      <c r="AB887" s="57"/>
      <c r="AC887" s="57"/>
      <c r="AD887" s="57"/>
      <c r="AE887" s="57"/>
      <c r="AF887" s="57"/>
      <c r="AG887" s="57"/>
      <c r="AH887" s="57"/>
      <c r="AI887" s="57"/>
      <c r="AJ887" s="57"/>
      <c r="AK887" s="57"/>
      <c r="AL887" s="57"/>
      <c r="AM887" s="57"/>
      <c r="AN887" s="57"/>
      <c r="AO887" s="57"/>
      <c r="AP887" s="57"/>
      <c r="AQ887" s="57"/>
      <c r="AR887" s="57"/>
      <c r="AS887" s="57"/>
      <c r="AT887" s="57"/>
    </row>
    <row r="888">
      <c r="A888" s="57"/>
      <c r="B888" s="5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8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  <c r="AA888" s="57"/>
      <c r="AB888" s="57"/>
      <c r="AC888" s="57"/>
      <c r="AD888" s="57"/>
      <c r="AE888" s="57"/>
      <c r="AF888" s="57"/>
      <c r="AG888" s="57"/>
      <c r="AH888" s="57"/>
      <c r="AI888" s="57"/>
      <c r="AJ888" s="57"/>
      <c r="AK888" s="57"/>
      <c r="AL888" s="57"/>
      <c r="AM888" s="57"/>
      <c r="AN888" s="57"/>
      <c r="AO888" s="57"/>
      <c r="AP888" s="57"/>
      <c r="AQ888" s="57"/>
      <c r="AR888" s="57"/>
      <c r="AS888" s="57"/>
      <c r="AT888" s="57"/>
    </row>
    <row r="889">
      <c r="A889" s="57"/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8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  <c r="AA889" s="57"/>
      <c r="AB889" s="57"/>
      <c r="AC889" s="57"/>
      <c r="AD889" s="57"/>
      <c r="AE889" s="57"/>
      <c r="AF889" s="57"/>
      <c r="AG889" s="57"/>
      <c r="AH889" s="57"/>
      <c r="AI889" s="57"/>
      <c r="AJ889" s="57"/>
      <c r="AK889" s="57"/>
      <c r="AL889" s="57"/>
      <c r="AM889" s="57"/>
      <c r="AN889" s="57"/>
      <c r="AO889" s="57"/>
      <c r="AP889" s="57"/>
      <c r="AQ889" s="57"/>
      <c r="AR889" s="57"/>
      <c r="AS889" s="57"/>
      <c r="AT889" s="57"/>
    </row>
    <row r="890">
      <c r="A890" s="57"/>
      <c r="B890" s="5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8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  <c r="AA890" s="57"/>
      <c r="AB890" s="57"/>
      <c r="AC890" s="57"/>
      <c r="AD890" s="57"/>
      <c r="AE890" s="57"/>
      <c r="AF890" s="57"/>
      <c r="AG890" s="57"/>
      <c r="AH890" s="57"/>
      <c r="AI890" s="57"/>
      <c r="AJ890" s="57"/>
      <c r="AK890" s="57"/>
      <c r="AL890" s="57"/>
      <c r="AM890" s="57"/>
      <c r="AN890" s="57"/>
      <c r="AO890" s="57"/>
      <c r="AP890" s="57"/>
      <c r="AQ890" s="57"/>
      <c r="AR890" s="57"/>
      <c r="AS890" s="57"/>
      <c r="AT890" s="57"/>
    </row>
    <row r="891">
      <c r="A891" s="57"/>
      <c r="B891" s="57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8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  <c r="AA891" s="57"/>
      <c r="AB891" s="57"/>
      <c r="AC891" s="57"/>
      <c r="AD891" s="57"/>
      <c r="AE891" s="57"/>
      <c r="AF891" s="57"/>
      <c r="AG891" s="57"/>
      <c r="AH891" s="57"/>
      <c r="AI891" s="57"/>
      <c r="AJ891" s="57"/>
      <c r="AK891" s="57"/>
      <c r="AL891" s="57"/>
      <c r="AM891" s="57"/>
      <c r="AN891" s="57"/>
      <c r="AO891" s="57"/>
      <c r="AP891" s="57"/>
      <c r="AQ891" s="57"/>
      <c r="AR891" s="57"/>
      <c r="AS891" s="57"/>
      <c r="AT891" s="57"/>
    </row>
    <row r="892">
      <c r="A892" s="57"/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8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  <c r="AA892" s="57"/>
      <c r="AB892" s="57"/>
      <c r="AC892" s="57"/>
      <c r="AD892" s="57"/>
      <c r="AE892" s="57"/>
      <c r="AF892" s="57"/>
      <c r="AG892" s="57"/>
      <c r="AH892" s="57"/>
      <c r="AI892" s="57"/>
      <c r="AJ892" s="57"/>
      <c r="AK892" s="57"/>
      <c r="AL892" s="57"/>
      <c r="AM892" s="57"/>
      <c r="AN892" s="57"/>
      <c r="AO892" s="57"/>
      <c r="AP892" s="57"/>
      <c r="AQ892" s="57"/>
      <c r="AR892" s="57"/>
      <c r="AS892" s="57"/>
      <c r="AT892" s="57"/>
    </row>
    <row r="893">
      <c r="A893" s="57"/>
      <c r="B893" s="57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8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  <c r="AA893" s="57"/>
      <c r="AB893" s="57"/>
      <c r="AC893" s="57"/>
      <c r="AD893" s="57"/>
      <c r="AE893" s="57"/>
      <c r="AF893" s="57"/>
      <c r="AG893" s="57"/>
      <c r="AH893" s="57"/>
      <c r="AI893" s="57"/>
      <c r="AJ893" s="57"/>
      <c r="AK893" s="57"/>
      <c r="AL893" s="57"/>
      <c r="AM893" s="57"/>
      <c r="AN893" s="57"/>
      <c r="AO893" s="57"/>
      <c r="AP893" s="57"/>
      <c r="AQ893" s="57"/>
      <c r="AR893" s="57"/>
      <c r="AS893" s="57"/>
      <c r="AT893" s="57"/>
    </row>
    <row r="894">
      <c r="A894" s="57"/>
      <c r="B894" s="57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8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  <c r="AA894" s="57"/>
      <c r="AB894" s="57"/>
      <c r="AC894" s="57"/>
      <c r="AD894" s="57"/>
      <c r="AE894" s="57"/>
      <c r="AF894" s="57"/>
      <c r="AG894" s="57"/>
      <c r="AH894" s="57"/>
      <c r="AI894" s="57"/>
      <c r="AJ894" s="57"/>
      <c r="AK894" s="57"/>
      <c r="AL894" s="57"/>
      <c r="AM894" s="57"/>
      <c r="AN894" s="57"/>
      <c r="AO894" s="57"/>
      <c r="AP894" s="57"/>
      <c r="AQ894" s="57"/>
      <c r="AR894" s="57"/>
      <c r="AS894" s="57"/>
      <c r="AT894" s="57"/>
    </row>
    <row r="895">
      <c r="A895" s="57"/>
      <c r="B895" s="5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8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  <c r="AA895" s="57"/>
      <c r="AB895" s="57"/>
      <c r="AC895" s="57"/>
      <c r="AD895" s="57"/>
      <c r="AE895" s="57"/>
      <c r="AF895" s="57"/>
      <c r="AG895" s="57"/>
      <c r="AH895" s="57"/>
      <c r="AI895" s="57"/>
      <c r="AJ895" s="57"/>
      <c r="AK895" s="57"/>
      <c r="AL895" s="57"/>
      <c r="AM895" s="57"/>
      <c r="AN895" s="57"/>
      <c r="AO895" s="57"/>
      <c r="AP895" s="57"/>
      <c r="AQ895" s="57"/>
      <c r="AR895" s="57"/>
      <c r="AS895" s="57"/>
      <c r="AT895" s="57"/>
    </row>
    <row r="896">
      <c r="A896" s="57"/>
      <c r="B896" s="57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8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  <c r="AA896" s="57"/>
      <c r="AB896" s="57"/>
      <c r="AC896" s="57"/>
      <c r="AD896" s="57"/>
      <c r="AE896" s="57"/>
      <c r="AF896" s="57"/>
      <c r="AG896" s="57"/>
      <c r="AH896" s="57"/>
      <c r="AI896" s="57"/>
      <c r="AJ896" s="57"/>
      <c r="AK896" s="57"/>
      <c r="AL896" s="57"/>
      <c r="AM896" s="57"/>
      <c r="AN896" s="57"/>
      <c r="AO896" s="57"/>
      <c r="AP896" s="57"/>
      <c r="AQ896" s="57"/>
      <c r="AR896" s="57"/>
      <c r="AS896" s="57"/>
      <c r="AT896" s="57"/>
    </row>
    <row r="897">
      <c r="A897" s="57"/>
      <c r="B897" s="57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8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  <c r="AA897" s="57"/>
      <c r="AB897" s="57"/>
      <c r="AC897" s="57"/>
      <c r="AD897" s="57"/>
      <c r="AE897" s="57"/>
      <c r="AF897" s="57"/>
      <c r="AG897" s="57"/>
      <c r="AH897" s="57"/>
      <c r="AI897" s="57"/>
      <c r="AJ897" s="57"/>
      <c r="AK897" s="57"/>
      <c r="AL897" s="57"/>
      <c r="AM897" s="57"/>
      <c r="AN897" s="57"/>
      <c r="AO897" s="57"/>
      <c r="AP897" s="57"/>
      <c r="AQ897" s="57"/>
      <c r="AR897" s="57"/>
      <c r="AS897" s="57"/>
      <c r="AT897" s="57"/>
    </row>
  </sheetData>
  <conditionalFormatting sqref="M20 C24:T24">
    <cfRule type="cellIs" dxfId="1" priority="1" operator="notEqual">
      <formula>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.86"/>
    <col customWidth="1" min="2" max="2" width="8.71"/>
    <col customWidth="1" min="3" max="5" width="7.86"/>
    <col customWidth="1" min="6" max="6" width="7.57"/>
    <col customWidth="1" min="7" max="38" width="7.86"/>
  </cols>
  <sheetData>
    <row r="1">
      <c r="B1" s="1" t="s">
        <v>0</v>
      </c>
      <c r="C1" s="1">
        <v>1.0</v>
      </c>
      <c r="F1" s="1" t="s">
        <v>1</v>
      </c>
      <c r="G1" s="1">
        <v>2.0</v>
      </c>
    </row>
    <row r="2">
      <c r="Z2" s="1" t="s">
        <v>2</v>
      </c>
      <c r="AA2" s="1">
        <v>5.0</v>
      </c>
    </row>
    <row r="3">
      <c r="A3" s="1">
        <v>1.0</v>
      </c>
      <c r="B3" s="2">
        <v>1.0</v>
      </c>
      <c r="C3" s="2">
        <v>0.0</v>
      </c>
      <c r="D3" s="2">
        <v>0.0</v>
      </c>
      <c r="E3" s="2">
        <v>0.0</v>
      </c>
      <c r="G3" s="2">
        <v>1.0</v>
      </c>
      <c r="H3" s="8">
        <f t="shared" ref="H3:J3" si="1">0</f>
        <v>0</v>
      </c>
      <c r="I3" s="8">
        <f t="shared" si="1"/>
        <v>0</v>
      </c>
      <c r="J3" s="8">
        <f t="shared" si="1"/>
        <v>0</v>
      </c>
      <c r="L3" s="11">
        <f t="array" ref="L3:O6">mmult(B3:E6,G3:J6)</f>
        <v>1</v>
      </c>
      <c r="M3" s="11">
        <v>0.0</v>
      </c>
      <c r="N3" s="11">
        <v>0.0</v>
      </c>
      <c r="O3" s="11">
        <v>0.0</v>
      </c>
      <c r="Q3" s="8">
        <v>1.0</v>
      </c>
      <c r="R3" s="8">
        <v>0.0</v>
      </c>
      <c r="S3" s="8">
        <v>0.0</v>
      </c>
      <c r="T3" s="8">
        <v>0.0</v>
      </c>
      <c r="V3" s="13"/>
      <c r="W3" s="13"/>
      <c r="X3" s="13"/>
      <c r="Y3" s="13"/>
      <c r="AA3">
        <f>AA2</f>
        <v>5</v>
      </c>
      <c r="AC3" t="str">
        <f t="array" ref="AC3">mmult(V3:Y6,AA3:AA6)</f>
        <v>#VALUE!</v>
      </c>
    </row>
    <row r="4">
      <c r="A4">
        <f t="shared" ref="A4:A6" si="3">A3+1</f>
        <v>2</v>
      </c>
      <c r="B4" s="2">
        <f>C1</f>
        <v>1</v>
      </c>
      <c r="C4" s="2">
        <v>1.0</v>
      </c>
      <c r="D4" s="2">
        <v>0.0</v>
      </c>
      <c r="E4" s="2">
        <v>0.0</v>
      </c>
      <c r="G4" s="8">
        <f t="shared" ref="G4:G6" si="4">0</f>
        <v>0</v>
      </c>
      <c r="H4" s="8">
        <f>G1</f>
        <v>2</v>
      </c>
      <c r="I4" s="8">
        <f t="shared" ref="I4:J4" si="2">0</f>
        <v>0</v>
      </c>
      <c r="J4" s="8">
        <f t="shared" si="2"/>
        <v>0</v>
      </c>
      <c r="L4" s="11">
        <v>1.0</v>
      </c>
      <c r="M4" s="11">
        <v>2.0</v>
      </c>
      <c r="N4" s="11">
        <v>0.0</v>
      </c>
      <c r="O4" s="11">
        <v>0.0</v>
      </c>
      <c r="Q4" s="8">
        <f>-1/2</f>
        <v>-0.5</v>
      </c>
      <c r="R4" s="2">
        <v>0.5</v>
      </c>
      <c r="S4" s="8">
        <v>-1.1723955140041653E-13</v>
      </c>
      <c r="T4" s="8">
        <v>-1.1630093321860986E-12</v>
      </c>
      <c r="V4" s="13"/>
      <c r="W4" s="13"/>
      <c r="X4" s="13"/>
      <c r="Y4" s="13"/>
      <c r="AA4">
        <f>AA2*AA2</f>
        <v>25</v>
      </c>
    </row>
    <row r="5">
      <c r="A5">
        <f t="shared" si="3"/>
        <v>3</v>
      </c>
      <c r="B5" s="2">
        <f>C1*C1</f>
        <v>1</v>
      </c>
      <c r="C5" s="2">
        <f>2*C1</f>
        <v>2</v>
      </c>
      <c r="D5" s="2">
        <v>1.0</v>
      </c>
      <c r="E5" s="2">
        <v>0.0</v>
      </c>
      <c r="G5" s="8">
        <f t="shared" si="4"/>
        <v>0</v>
      </c>
      <c r="H5" s="8">
        <f t="shared" ref="H5:H6" si="5">0</f>
        <v>0</v>
      </c>
      <c r="I5" s="8">
        <f>G1*G1</f>
        <v>4</v>
      </c>
      <c r="J5" s="8">
        <f>0</f>
        <v>0</v>
      </c>
      <c r="L5" s="11">
        <v>1.0</v>
      </c>
      <c r="M5" s="11">
        <v>4.0</v>
      </c>
      <c r="N5" s="11">
        <v>4.0</v>
      </c>
      <c r="O5" s="11">
        <v>0.0</v>
      </c>
      <c r="Q5" s="2">
        <v>0.166666666666666</v>
      </c>
      <c r="R5" s="2">
        <v>-0.5</v>
      </c>
      <c r="S5" s="8">
        <f>1/3</f>
        <v>0.3333333333</v>
      </c>
      <c r="T5" s="8">
        <v>1.5330178827337668E-12</v>
      </c>
      <c r="V5" s="13"/>
      <c r="W5" s="13"/>
      <c r="X5" s="13"/>
      <c r="Y5" s="13"/>
      <c r="AA5">
        <f>AA2^3</f>
        <v>125</v>
      </c>
      <c r="AD5" s="1" t="s">
        <v>7</v>
      </c>
    </row>
    <row r="6">
      <c r="A6">
        <f t="shared" si="3"/>
        <v>4</v>
      </c>
      <c r="B6" s="2">
        <f>C1*C1*C1</f>
        <v>1</v>
      </c>
      <c r="C6" s="2">
        <f>3*C1*C1</f>
        <v>3</v>
      </c>
      <c r="D6" s="2">
        <f>3*C1</f>
        <v>3</v>
      </c>
      <c r="E6" s="2">
        <v>1.0</v>
      </c>
      <c r="G6" s="8">
        <f t="shared" si="4"/>
        <v>0</v>
      </c>
      <c r="H6" s="8">
        <f t="shared" si="5"/>
        <v>0</v>
      </c>
      <c r="I6" s="8">
        <f>0</f>
        <v>0</v>
      </c>
      <c r="J6" s="8">
        <f>G1*G1*G1</f>
        <v>8</v>
      </c>
      <c r="L6" s="11">
        <v>1.0</v>
      </c>
      <c r="M6" s="11">
        <v>6.0</v>
      </c>
      <c r="N6" s="11">
        <v>12.0</v>
      </c>
      <c r="O6" s="11">
        <v>8.0</v>
      </c>
      <c r="Q6" s="2">
        <v>0.0</v>
      </c>
      <c r="R6" s="8">
        <f>1/4</f>
        <v>0.25</v>
      </c>
      <c r="S6" s="2">
        <v>-0.5</v>
      </c>
      <c r="T6" s="8">
        <f>1/4</f>
        <v>0.25</v>
      </c>
      <c r="V6" s="13"/>
      <c r="W6" s="13"/>
      <c r="X6" s="13"/>
      <c r="Y6" s="13"/>
      <c r="AA6">
        <f>AA2^4</f>
        <v>625</v>
      </c>
    </row>
    <row r="8">
      <c r="G8">
        <f t="array" ref="G8:J11">minverse(B3:E6)</f>
        <v>1</v>
      </c>
      <c r="H8">
        <v>0.0</v>
      </c>
      <c r="I8">
        <v>0.0</v>
      </c>
      <c r="J8">
        <v>0.0</v>
      </c>
      <c r="L8">
        <f t="array" ref="L8:O11">mmult(L3:O6,G8:J11)</f>
        <v>1</v>
      </c>
      <c r="M8">
        <v>0.0</v>
      </c>
      <c r="N8">
        <v>0.0</v>
      </c>
      <c r="O8">
        <v>0.0</v>
      </c>
      <c r="V8">
        <v>1.0</v>
      </c>
      <c r="W8">
        <v>0.0</v>
      </c>
      <c r="X8">
        <v>0.0</v>
      </c>
      <c r="Y8">
        <v>0.0</v>
      </c>
    </row>
    <row r="9">
      <c r="C9" s="2" t="s">
        <v>1</v>
      </c>
      <c r="D9" s="2">
        <f>1/4</f>
        <v>0.25</v>
      </c>
      <c r="E9" s="2">
        <v>2.0</v>
      </c>
      <c r="G9">
        <v>-1.0</v>
      </c>
      <c r="H9">
        <v>1.0</v>
      </c>
      <c r="I9">
        <v>0.0</v>
      </c>
      <c r="J9">
        <v>0.0</v>
      </c>
      <c r="L9">
        <v>-1.0</v>
      </c>
      <c r="M9">
        <v>2.0</v>
      </c>
      <c r="N9">
        <v>0.0</v>
      </c>
      <c r="O9">
        <v>0.0</v>
      </c>
      <c r="V9">
        <v>1.375</v>
      </c>
      <c r="W9">
        <v>0.125</v>
      </c>
      <c r="X9">
        <v>-2.930988785010413E-14</v>
      </c>
      <c r="Y9">
        <v>-2.9075233304652464E-13</v>
      </c>
    </row>
    <row r="10">
      <c r="D10">
        <f>C1</f>
        <v>1</v>
      </c>
      <c r="E10">
        <f t="shared" ref="E10:E26" si="6">D10^E$9</f>
        <v>1</v>
      </c>
      <c r="F10">
        <f t="shared" ref="F10:F26" si="7">sum(E$10:E10)</f>
        <v>1</v>
      </c>
      <c r="G10">
        <v>1.0</v>
      </c>
      <c r="H10">
        <v>-2.0</v>
      </c>
      <c r="I10">
        <v>1.0</v>
      </c>
      <c r="J10">
        <v>0.0</v>
      </c>
      <c r="L10">
        <v>1.0</v>
      </c>
      <c r="M10">
        <v>-4.0</v>
      </c>
      <c r="N10">
        <v>4.0</v>
      </c>
      <c r="O10">
        <v>0.0</v>
      </c>
      <c r="V10">
        <v>1.8854166666666665</v>
      </c>
      <c r="W10">
        <v>0.34375</v>
      </c>
      <c r="X10">
        <v>0.020833333333245403</v>
      </c>
      <c r="Y10">
        <v>-7.764433814687134E-13</v>
      </c>
    </row>
    <row r="11">
      <c r="D11">
        <f t="shared" ref="D11:D26" si="8">D10+D$9</f>
        <v>1.25</v>
      </c>
      <c r="E11">
        <f t="shared" si="6"/>
        <v>1.5625</v>
      </c>
      <c r="F11">
        <f t="shared" si="7"/>
        <v>2.5625</v>
      </c>
      <c r="G11">
        <v>-1.0000000000000002</v>
      </c>
      <c r="H11">
        <v>3.0</v>
      </c>
      <c r="I11">
        <v>-3.0</v>
      </c>
      <c r="J11">
        <v>1.0</v>
      </c>
      <c r="L11">
        <v>-1.0000000000000018</v>
      </c>
      <c r="M11">
        <v>6.0</v>
      </c>
      <c r="N11">
        <v>-12.0</v>
      </c>
      <c r="O11">
        <v>8.0</v>
      </c>
      <c r="V11">
        <v>2.578125</v>
      </c>
      <c r="W11">
        <v>0.70703125</v>
      </c>
      <c r="X11">
        <v>0.08593749999980216</v>
      </c>
      <c r="Y11">
        <v>0.003906249998468583</v>
      </c>
    </row>
    <row r="12">
      <c r="D12">
        <f t="shared" si="8"/>
        <v>1.5</v>
      </c>
      <c r="E12">
        <f t="shared" si="6"/>
        <v>2.25</v>
      </c>
      <c r="F12">
        <f t="shared" si="7"/>
        <v>4.8125</v>
      </c>
    </row>
    <row r="13">
      <c r="D13">
        <f t="shared" si="8"/>
        <v>1.75</v>
      </c>
      <c r="E13">
        <f t="shared" si="6"/>
        <v>3.0625</v>
      </c>
      <c r="F13">
        <f t="shared" si="7"/>
        <v>7.875</v>
      </c>
      <c r="V13" t="str">
        <f t="shared" ref="V13:V16" si="9">V8/V3</f>
        <v>#DIV/0!</v>
      </c>
      <c r="W13" s="1">
        <v>0.0</v>
      </c>
      <c r="X13" s="1">
        <v>0.0</v>
      </c>
      <c r="Y13" s="1">
        <v>0.0</v>
      </c>
    </row>
    <row r="14">
      <c r="D14">
        <f t="shared" si="8"/>
        <v>2</v>
      </c>
      <c r="E14">
        <f t="shared" si="6"/>
        <v>4</v>
      </c>
      <c r="F14">
        <f t="shared" si="7"/>
        <v>11.875</v>
      </c>
      <c r="G14" s="1" t="s">
        <v>14</v>
      </c>
      <c r="V14" t="str">
        <f t="shared" si="9"/>
        <v>#DIV/0!</v>
      </c>
      <c r="W14" t="str">
        <f t="shared" ref="W14:W16" si="10">W9/W4</f>
        <v>#DIV/0!</v>
      </c>
      <c r="X14" s="1">
        <v>0.0</v>
      </c>
      <c r="Y14" s="1">
        <v>0.0</v>
      </c>
    </row>
    <row r="15">
      <c r="D15">
        <f t="shared" si="8"/>
        <v>2.25</v>
      </c>
      <c r="E15">
        <f t="shared" si="6"/>
        <v>5.0625</v>
      </c>
      <c r="F15">
        <f t="shared" si="7"/>
        <v>16.9375</v>
      </c>
      <c r="V15" t="str">
        <f t="shared" si="9"/>
        <v>#DIV/0!</v>
      </c>
      <c r="W15" t="str">
        <f t="shared" si="10"/>
        <v>#DIV/0!</v>
      </c>
      <c r="X15" t="str">
        <f t="shared" ref="X15:X16" si="11">X10/X5</f>
        <v>#DIV/0!</v>
      </c>
      <c r="Y15" s="1">
        <v>0.0</v>
      </c>
    </row>
    <row r="16">
      <c r="D16">
        <f t="shared" si="8"/>
        <v>2.5</v>
      </c>
      <c r="E16">
        <f t="shared" si="6"/>
        <v>6.25</v>
      </c>
      <c r="F16">
        <f t="shared" si="7"/>
        <v>23.1875</v>
      </c>
      <c r="V16" t="str">
        <f t="shared" si="9"/>
        <v>#DIV/0!</v>
      </c>
      <c r="W16" t="str">
        <f t="shared" si="10"/>
        <v>#DIV/0!</v>
      </c>
      <c r="X16" t="str">
        <f t="shared" si="11"/>
        <v>#DIV/0!</v>
      </c>
      <c r="Y16" t="str">
        <f>Y11/Y6</f>
        <v>#DIV/0!</v>
      </c>
    </row>
    <row r="17">
      <c r="D17">
        <f t="shared" si="8"/>
        <v>2.75</v>
      </c>
      <c r="E17">
        <f t="shared" si="6"/>
        <v>7.5625</v>
      </c>
      <c r="F17">
        <f t="shared" si="7"/>
        <v>30.75</v>
      </c>
      <c r="V17" t="str">
        <f t="shared" ref="V17:X17" si="12">V16/W16</f>
        <v>#DIV/0!</v>
      </c>
      <c r="W17" t="str">
        <f t="shared" si="12"/>
        <v>#DIV/0!</v>
      </c>
      <c r="X17" t="str">
        <f t="shared" si="12"/>
        <v>#DIV/0!</v>
      </c>
    </row>
    <row r="18">
      <c r="D18">
        <f t="shared" si="8"/>
        <v>3</v>
      </c>
      <c r="E18">
        <f t="shared" si="6"/>
        <v>9</v>
      </c>
      <c r="F18">
        <f t="shared" si="7"/>
        <v>39.75</v>
      </c>
      <c r="W18" t="str">
        <f>W15*W17</f>
        <v>#DIV/0!</v>
      </c>
    </row>
    <row r="19">
      <c r="D19">
        <f t="shared" si="8"/>
        <v>3.25</v>
      </c>
      <c r="E19">
        <f t="shared" si="6"/>
        <v>10.5625</v>
      </c>
      <c r="F19">
        <f t="shared" si="7"/>
        <v>50.3125</v>
      </c>
    </row>
    <row r="20">
      <c r="D20">
        <f t="shared" si="8"/>
        <v>3.5</v>
      </c>
      <c r="E20">
        <f t="shared" si="6"/>
        <v>12.25</v>
      </c>
      <c r="F20">
        <f t="shared" si="7"/>
        <v>62.5625</v>
      </c>
    </row>
    <row r="21">
      <c r="D21">
        <f t="shared" si="8"/>
        <v>3.75</v>
      </c>
      <c r="E21">
        <f t="shared" si="6"/>
        <v>14.0625</v>
      </c>
      <c r="F21">
        <f t="shared" si="7"/>
        <v>76.625</v>
      </c>
    </row>
    <row r="22">
      <c r="D22">
        <f t="shared" si="8"/>
        <v>4</v>
      </c>
      <c r="E22">
        <f t="shared" si="6"/>
        <v>16</v>
      </c>
      <c r="F22">
        <f t="shared" si="7"/>
        <v>92.625</v>
      </c>
    </row>
    <row r="23">
      <c r="D23">
        <f t="shared" si="8"/>
        <v>4.25</v>
      </c>
      <c r="E23">
        <f t="shared" si="6"/>
        <v>18.0625</v>
      </c>
      <c r="F23">
        <f t="shared" si="7"/>
        <v>110.6875</v>
      </c>
    </row>
    <row r="24">
      <c r="D24">
        <f t="shared" si="8"/>
        <v>4.5</v>
      </c>
      <c r="E24">
        <f t="shared" si="6"/>
        <v>20.25</v>
      </c>
      <c r="F24">
        <f t="shared" si="7"/>
        <v>130.9375</v>
      </c>
    </row>
    <row r="25">
      <c r="D25">
        <f t="shared" si="8"/>
        <v>4.75</v>
      </c>
      <c r="E25">
        <f t="shared" si="6"/>
        <v>22.5625</v>
      </c>
      <c r="F25">
        <f t="shared" si="7"/>
        <v>153.5</v>
      </c>
    </row>
    <row r="26">
      <c r="D26">
        <f t="shared" si="8"/>
        <v>5</v>
      </c>
      <c r="E26">
        <f t="shared" si="6"/>
        <v>25</v>
      </c>
      <c r="F26">
        <f t="shared" si="7"/>
        <v>178.5</v>
      </c>
    </row>
    <row r="32">
      <c r="B32" s="1" t="s">
        <v>0</v>
      </c>
      <c r="C32" s="1">
        <v>2.0</v>
      </c>
      <c r="I32" s="1" t="s">
        <v>0</v>
      </c>
      <c r="J32" s="1">
        <v>3.0</v>
      </c>
      <c r="P32" s="1" t="s">
        <v>0</v>
      </c>
      <c r="Q32" s="1">
        <f>-C32/C33</f>
        <v>-0.8</v>
      </c>
    </row>
    <row r="33">
      <c r="B33" s="1" t="s">
        <v>1</v>
      </c>
      <c r="C33" s="1">
        <v>2.5</v>
      </c>
      <c r="I33" s="1" t="s">
        <v>1</v>
      </c>
      <c r="J33" s="1">
        <v>2.0</v>
      </c>
      <c r="P33" s="1" t="s">
        <v>1</v>
      </c>
      <c r="Q33" s="1">
        <f>1/C33</f>
        <v>0.4</v>
      </c>
    </row>
    <row r="34">
      <c r="D34" s="1">
        <v>0.0</v>
      </c>
      <c r="E34">
        <f t="shared" ref="E34:G34" si="13">1+D34</f>
        <v>1</v>
      </c>
      <c r="F34">
        <f t="shared" si="13"/>
        <v>2</v>
      </c>
      <c r="G34">
        <f t="shared" si="13"/>
        <v>3</v>
      </c>
      <c r="K34" s="1">
        <v>0.0</v>
      </c>
      <c r="L34">
        <f t="shared" ref="L34:N34" si="14">1+K34</f>
        <v>1</v>
      </c>
      <c r="M34">
        <f t="shared" si="14"/>
        <v>2</v>
      </c>
      <c r="N34">
        <f t="shared" si="14"/>
        <v>3</v>
      </c>
      <c r="R34" s="1">
        <v>0.0</v>
      </c>
      <c r="S34">
        <f t="shared" ref="S34:U34" si="15">1+R34</f>
        <v>1</v>
      </c>
      <c r="T34">
        <f t="shared" si="15"/>
        <v>2</v>
      </c>
      <c r="U34">
        <f t="shared" si="15"/>
        <v>3</v>
      </c>
    </row>
    <row r="35">
      <c r="B35" s="1">
        <v>0.0</v>
      </c>
      <c r="D35" s="2">
        <f t="shared" ref="D35:D38" si="16">1*C$32^B35</f>
        <v>1</v>
      </c>
      <c r="E35" s="2">
        <v>0.0</v>
      </c>
      <c r="F35" s="2">
        <v>0.0</v>
      </c>
      <c r="G35" s="2">
        <v>0.0</v>
      </c>
      <c r="I35" s="1">
        <v>0.0</v>
      </c>
      <c r="K35" s="2">
        <f t="shared" ref="K35:K38" si="17">1*J$32^I35</f>
        <v>1</v>
      </c>
      <c r="L35" s="2">
        <v>0.0</v>
      </c>
      <c r="M35" s="2">
        <v>0.0</v>
      </c>
      <c r="N35" s="2">
        <v>0.0</v>
      </c>
      <c r="P35" s="1">
        <v>0.0</v>
      </c>
      <c r="R35" s="2">
        <f t="shared" ref="R35:R38" si="18">1*Q$32^P35</f>
        <v>1</v>
      </c>
      <c r="S35" s="2">
        <v>0.0</v>
      </c>
      <c r="T35" s="2">
        <v>0.0</v>
      </c>
      <c r="U35" s="2">
        <v>0.0</v>
      </c>
    </row>
    <row r="36">
      <c r="B36">
        <f t="shared" ref="B36:B38" si="19">B35+1</f>
        <v>1</v>
      </c>
      <c r="D36" s="2">
        <f t="shared" si="16"/>
        <v>2</v>
      </c>
      <c r="E36" s="2">
        <f>D35*C$33</f>
        <v>2.5</v>
      </c>
      <c r="F36" s="2">
        <v>0.0</v>
      </c>
      <c r="G36" s="2">
        <v>0.0</v>
      </c>
      <c r="I36">
        <f t="shared" ref="I36:I38" si="20">I35+1</f>
        <v>1</v>
      </c>
      <c r="K36" s="2">
        <f t="shared" si="17"/>
        <v>3</v>
      </c>
      <c r="L36" s="2">
        <f>K35*J$33</f>
        <v>2</v>
      </c>
      <c r="M36" s="2">
        <v>0.0</v>
      </c>
      <c r="N36" s="2">
        <v>0.0</v>
      </c>
      <c r="P36">
        <f t="shared" ref="P36:P38" si="21">P35+1</f>
        <v>1</v>
      </c>
      <c r="R36" s="2">
        <f t="shared" si="18"/>
        <v>-0.8</v>
      </c>
      <c r="S36" s="2">
        <f>R35*Q$33</f>
        <v>0.4</v>
      </c>
      <c r="T36" s="2">
        <v>0.0</v>
      </c>
      <c r="U36" s="2">
        <v>0.0</v>
      </c>
    </row>
    <row r="37">
      <c r="B37">
        <f t="shared" si="19"/>
        <v>2</v>
      </c>
      <c r="D37" s="2">
        <f t="shared" si="16"/>
        <v>4</v>
      </c>
      <c r="E37" s="2">
        <f>2*D36*C$33</f>
        <v>10</v>
      </c>
      <c r="F37" s="2">
        <f>D35*C33*C33</f>
        <v>6.25</v>
      </c>
      <c r="G37" s="2">
        <f>E35</f>
        <v>0</v>
      </c>
      <c r="I37">
        <f t="shared" si="20"/>
        <v>2</v>
      </c>
      <c r="K37" s="2">
        <f t="shared" si="17"/>
        <v>9</v>
      </c>
      <c r="L37" s="2">
        <f>2*K36*J$33</f>
        <v>12</v>
      </c>
      <c r="M37" s="2">
        <f>K35*J33*J33</f>
        <v>4</v>
      </c>
      <c r="N37" s="2">
        <f>L35</f>
        <v>0</v>
      </c>
      <c r="P37">
        <f t="shared" si="21"/>
        <v>2</v>
      </c>
      <c r="R37" s="2">
        <f t="shared" si="18"/>
        <v>0.64</v>
      </c>
      <c r="S37" s="2">
        <f>2*R36*Q$33</f>
        <v>-0.64</v>
      </c>
      <c r="T37" s="2">
        <f>R35*Q33*Q33</f>
        <v>0.16</v>
      </c>
      <c r="U37" s="2">
        <f>S35</f>
        <v>0</v>
      </c>
    </row>
    <row r="38">
      <c r="B38">
        <f t="shared" si="19"/>
        <v>3</v>
      </c>
      <c r="D38" s="2">
        <f t="shared" si="16"/>
        <v>8</v>
      </c>
      <c r="E38" s="2">
        <f>3*D37*C$33</f>
        <v>30</v>
      </c>
      <c r="F38" s="2">
        <f>3*D36*C33*C33</f>
        <v>37.5</v>
      </c>
      <c r="G38" s="2">
        <f>D35*C33^3</f>
        <v>15.625</v>
      </c>
      <c r="I38">
        <f t="shared" si="20"/>
        <v>3</v>
      </c>
      <c r="K38" s="2">
        <f t="shared" si="17"/>
        <v>27</v>
      </c>
      <c r="L38" s="2">
        <f>3*K37*J$33</f>
        <v>54</v>
      </c>
      <c r="M38" s="2">
        <f>3*K36*J33*J33</f>
        <v>36</v>
      </c>
      <c r="N38" s="2">
        <f>K35*J33^3</f>
        <v>8</v>
      </c>
      <c r="P38">
        <f t="shared" si="21"/>
        <v>3</v>
      </c>
      <c r="R38" s="2">
        <f t="shared" si="18"/>
        <v>-0.512</v>
      </c>
      <c r="S38" s="2">
        <f>3*R37*Q$33</f>
        <v>0.768</v>
      </c>
      <c r="T38" s="2">
        <f>3*R36*Q33*Q33</f>
        <v>-0.384</v>
      </c>
      <c r="U38" s="2">
        <f>R35*Q33^3</f>
        <v>0.064</v>
      </c>
    </row>
    <row r="40">
      <c r="D40">
        <f t="array" ref="D40:G43">minverse(D35:G38)</f>
        <v>1</v>
      </c>
      <c r="E40">
        <v>0.0</v>
      </c>
      <c r="F40">
        <v>0.0</v>
      </c>
      <c r="G40">
        <v>0.0</v>
      </c>
      <c r="K40">
        <f t="array" ref="K40:N43">mmult(D35:G38,K35:N38)</f>
        <v>1</v>
      </c>
      <c r="L40">
        <v>0.0</v>
      </c>
      <c r="M40">
        <v>0.0</v>
      </c>
      <c r="N40">
        <v>0.0</v>
      </c>
      <c r="R40">
        <f t="array" ref="R40:U43">mmult(K35:N38,R35:U38)</f>
        <v>1</v>
      </c>
      <c r="S40">
        <v>0.0</v>
      </c>
      <c r="T40">
        <v>0.0</v>
      </c>
      <c r="U40">
        <v>0.0</v>
      </c>
    </row>
    <row r="41">
      <c r="D41">
        <v>-0.8</v>
      </c>
      <c r="E41">
        <v>0.4</v>
      </c>
      <c r="F41">
        <v>0.0</v>
      </c>
      <c r="G41">
        <v>0.0</v>
      </c>
      <c r="K41">
        <v>9.5</v>
      </c>
      <c r="L41">
        <v>5.0</v>
      </c>
      <c r="M41">
        <v>0.0</v>
      </c>
      <c r="N41">
        <v>0.0</v>
      </c>
      <c r="R41">
        <v>1.4</v>
      </c>
      <c r="S41">
        <v>0.8</v>
      </c>
      <c r="T41">
        <v>0.0</v>
      </c>
      <c r="U41">
        <v>0.0</v>
      </c>
    </row>
    <row r="42">
      <c r="D42">
        <v>0.64</v>
      </c>
      <c r="E42">
        <v>-0.64</v>
      </c>
      <c r="F42">
        <v>0.16</v>
      </c>
      <c r="G42">
        <v>0.0</v>
      </c>
      <c r="K42">
        <v>90.25</v>
      </c>
      <c r="L42">
        <v>95.0</v>
      </c>
      <c r="M42">
        <v>25.0</v>
      </c>
      <c r="N42">
        <v>0.0</v>
      </c>
      <c r="R42">
        <v>1.959999999999999</v>
      </c>
      <c r="S42">
        <v>2.24</v>
      </c>
      <c r="T42">
        <v>0.6400000000000001</v>
      </c>
      <c r="U42">
        <v>0.0</v>
      </c>
    </row>
    <row r="43">
      <c r="D43">
        <v>-0.512</v>
      </c>
      <c r="E43">
        <v>0.768</v>
      </c>
      <c r="F43">
        <v>-0.384</v>
      </c>
      <c r="G43">
        <v>0.064</v>
      </c>
      <c r="K43">
        <v>857.375</v>
      </c>
      <c r="L43">
        <v>1353.75</v>
      </c>
      <c r="M43">
        <v>712.5</v>
      </c>
      <c r="N43">
        <v>125.0</v>
      </c>
      <c r="R43">
        <v>2.7440000000000024</v>
      </c>
      <c r="S43">
        <v>4.703999999999997</v>
      </c>
      <c r="T43">
        <v>2.6880000000000006</v>
      </c>
      <c r="U43">
        <v>0.5120000000000001</v>
      </c>
    </row>
    <row r="45">
      <c r="D45" s="59">
        <f t="array" ref="D45:G48">mmult(D35:G38,R40:U43)</f>
        <v>1</v>
      </c>
      <c r="E45" s="60">
        <v>0.0</v>
      </c>
      <c r="F45" s="60">
        <v>0.0</v>
      </c>
      <c r="G45" s="60">
        <v>0.0</v>
      </c>
      <c r="I45" s="8">
        <f t="array" ref="I45:L48">mmult(K40:N43,R35:U38)</f>
        <v>1</v>
      </c>
      <c r="J45" s="8">
        <v>0.0</v>
      </c>
      <c r="K45" s="8">
        <v>0.0</v>
      </c>
      <c r="L45" s="8">
        <v>0.0</v>
      </c>
    </row>
    <row r="46">
      <c r="D46" s="61">
        <v>5.5</v>
      </c>
      <c r="E46" s="62">
        <v>2.0</v>
      </c>
      <c r="F46" s="62">
        <v>0.0</v>
      </c>
      <c r="G46" s="62">
        <v>0.0</v>
      </c>
      <c r="I46" s="8">
        <v>5.5</v>
      </c>
      <c r="J46" s="8">
        <v>2.0</v>
      </c>
      <c r="K46" s="8">
        <v>0.0</v>
      </c>
      <c r="L46" s="8">
        <v>0.0</v>
      </c>
    </row>
    <row r="47">
      <c r="D47" s="61">
        <v>30.249999999999993</v>
      </c>
      <c r="E47" s="62">
        <v>22.0</v>
      </c>
      <c r="F47" s="62">
        <v>4.000000000000001</v>
      </c>
      <c r="G47" s="62">
        <v>0.0</v>
      </c>
      <c r="I47" s="8">
        <v>30.250000000000004</v>
      </c>
      <c r="J47" s="8">
        <v>21.999999999999996</v>
      </c>
      <c r="K47" s="8">
        <v>4.000000000000001</v>
      </c>
      <c r="L47" s="8">
        <v>0.0</v>
      </c>
    </row>
    <row r="48">
      <c r="D48" s="61">
        <v>166.375</v>
      </c>
      <c r="E48" s="62">
        <v>181.49999999999997</v>
      </c>
      <c r="F48" s="62">
        <v>66.00000000000001</v>
      </c>
      <c r="G48" s="62">
        <v>8.000000000000002</v>
      </c>
      <c r="I48" s="8">
        <v>166.3750000000001</v>
      </c>
      <c r="J48" s="8">
        <v>181.49999999999991</v>
      </c>
      <c r="K48" s="8">
        <v>66.00000000000001</v>
      </c>
      <c r="L48" s="8">
        <v>8.000000000000002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42" width="7.57"/>
  </cols>
  <sheetData>
    <row r="1">
      <c r="A1" s="1" t="s">
        <v>0</v>
      </c>
      <c r="B1" s="1">
        <v>2.0</v>
      </c>
      <c r="S1" s="1" t="s">
        <v>0</v>
      </c>
      <c r="T1" s="1">
        <v>3.0</v>
      </c>
    </row>
    <row r="3">
      <c r="B3">
        <v>1.0</v>
      </c>
      <c r="C3">
        <v>0.0</v>
      </c>
      <c r="D3">
        <v>0.0</v>
      </c>
      <c r="E3">
        <v>0.0</v>
      </c>
      <c r="F3">
        <v>0.0</v>
      </c>
      <c r="G3">
        <v>0.0</v>
      </c>
      <c r="T3">
        <v>1.0</v>
      </c>
      <c r="U3">
        <v>0.0</v>
      </c>
      <c r="V3">
        <v>0.0</v>
      </c>
      <c r="W3">
        <v>0.0</v>
      </c>
      <c r="X3">
        <v>0.0</v>
      </c>
      <c r="Y3">
        <v>0.0</v>
      </c>
    </row>
    <row r="4">
      <c r="B4">
        <v>1.0</v>
      </c>
      <c r="C4">
        <v>1.0</v>
      </c>
      <c r="D4">
        <v>0.0</v>
      </c>
      <c r="E4">
        <v>0.0</v>
      </c>
      <c r="F4">
        <v>0.0</v>
      </c>
      <c r="G4">
        <v>0.0</v>
      </c>
      <c r="T4">
        <v>1.0</v>
      </c>
      <c r="U4">
        <v>1.0</v>
      </c>
      <c r="V4">
        <v>0.0</v>
      </c>
      <c r="W4">
        <v>0.0</v>
      </c>
      <c r="X4">
        <v>0.0</v>
      </c>
      <c r="Y4">
        <v>0.0</v>
      </c>
    </row>
    <row r="5">
      <c r="B5">
        <v>1.0</v>
      </c>
      <c r="C5">
        <v>2.0</v>
      </c>
      <c r="D5">
        <v>1.0</v>
      </c>
      <c r="E5">
        <v>0.0</v>
      </c>
      <c r="F5">
        <v>0.0</v>
      </c>
      <c r="G5">
        <v>0.0</v>
      </c>
      <c r="T5">
        <v>1.0</v>
      </c>
      <c r="U5">
        <v>2.0</v>
      </c>
      <c r="V5">
        <v>1.0</v>
      </c>
      <c r="W5">
        <v>0.0</v>
      </c>
      <c r="X5">
        <v>0.0</v>
      </c>
      <c r="Y5">
        <v>0.0</v>
      </c>
    </row>
    <row r="6">
      <c r="B6">
        <v>1.0</v>
      </c>
      <c r="C6">
        <v>3.0</v>
      </c>
      <c r="D6">
        <v>3.0</v>
      </c>
      <c r="E6">
        <v>1.0</v>
      </c>
      <c r="F6">
        <v>0.0</v>
      </c>
      <c r="G6">
        <v>0.0</v>
      </c>
      <c r="T6">
        <v>1.0</v>
      </c>
      <c r="U6">
        <v>3.0</v>
      </c>
      <c r="V6">
        <v>3.0</v>
      </c>
      <c r="W6">
        <v>1.0</v>
      </c>
      <c r="X6">
        <v>0.0</v>
      </c>
      <c r="Y6">
        <v>0.0</v>
      </c>
    </row>
    <row r="7">
      <c r="B7">
        <v>1.0</v>
      </c>
      <c r="C7">
        <v>4.0</v>
      </c>
      <c r="D7">
        <v>6.0</v>
      </c>
      <c r="E7">
        <v>4.0</v>
      </c>
      <c r="F7">
        <v>1.0</v>
      </c>
      <c r="G7">
        <v>0.0</v>
      </c>
      <c r="T7">
        <v>1.0</v>
      </c>
      <c r="U7">
        <v>4.0</v>
      </c>
      <c r="V7">
        <v>6.0</v>
      </c>
      <c r="W7">
        <v>4.0</v>
      </c>
      <c r="X7">
        <v>1.0</v>
      </c>
      <c r="Y7">
        <v>0.0</v>
      </c>
    </row>
    <row r="8">
      <c r="B8">
        <v>1.0</v>
      </c>
      <c r="C8">
        <v>5.0</v>
      </c>
      <c r="D8">
        <v>10.0</v>
      </c>
      <c r="E8">
        <v>10.0</v>
      </c>
      <c r="F8">
        <v>5.0</v>
      </c>
      <c r="G8">
        <v>1.0</v>
      </c>
      <c r="T8">
        <v>1.0</v>
      </c>
      <c r="U8">
        <v>5.0</v>
      </c>
      <c r="V8">
        <v>10.0</v>
      </c>
      <c r="W8">
        <v>10.0</v>
      </c>
      <c r="X8">
        <v>5.0</v>
      </c>
      <c r="Y8">
        <v>1.0</v>
      </c>
    </row>
    <row r="10">
      <c r="A10" s="1">
        <v>0.0</v>
      </c>
      <c r="B10" s="4">
        <f t="shared" ref="B10:B15" si="1">$B$1^A10</f>
        <v>1</v>
      </c>
      <c r="C10" s="1">
        <v>0.0</v>
      </c>
      <c r="D10" s="1">
        <v>0.0</v>
      </c>
      <c r="E10" s="1">
        <v>0.0</v>
      </c>
      <c r="F10" s="1">
        <v>0.0</v>
      </c>
      <c r="G10" s="1">
        <v>0.0</v>
      </c>
      <c r="S10" s="1">
        <v>0.0</v>
      </c>
      <c r="T10">
        <f t="shared" ref="T10:T15" si="3">$T$1^S10</f>
        <v>1</v>
      </c>
      <c r="U10" s="1">
        <v>0.0</v>
      </c>
      <c r="V10" s="1">
        <v>0.0</v>
      </c>
      <c r="W10" s="1">
        <v>0.0</v>
      </c>
      <c r="X10" s="1">
        <v>0.0</v>
      </c>
      <c r="Y10" s="1">
        <v>0.0</v>
      </c>
    </row>
    <row r="11">
      <c r="A11">
        <f t="shared" ref="A11:A15" si="5">A10+1</f>
        <v>1</v>
      </c>
      <c r="B11" s="4">
        <f t="shared" si="1"/>
        <v>2</v>
      </c>
      <c r="C11" s="1">
        <f t="shared" ref="C11:G11" si="2">B10</f>
        <v>1</v>
      </c>
      <c r="D11" s="1">
        <f t="shared" si="2"/>
        <v>0</v>
      </c>
      <c r="E11" s="1">
        <f t="shared" si="2"/>
        <v>0</v>
      </c>
      <c r="F11" s="1">
        <f t="shared" si="2"/>
        <v>0</v>
      </c>
      <c r="G11" s="1">
        <f t="shared" si="2"/>
        <v>0</v>
      </c>
      <c r="S11">
        <f t="shared" ref="S11:S15" si="7">S10+1</f>
        <v>1</v>
      </c>
      <c r="T11">
        <f t="shared" si="3"/>
        <v>3</v>
      </c>
      <c r="U11" s="1">
        <f t="shared" ref="U11:Y11" si="4">T10</f>
        <v>1</v>
      </c>
      <c r="V11" s="1">
        <f t="shared" si="4"/>
        <v>0</v>
      </c>
      <c r="W11" s="1">
        <f t="shared" si="4"/>
        <v>0</v>
      </c>
      <c r="X11" s="1">
        <f t="shared" si="4"/>
        <v>0</v>
      </c>
      <c r="Y11" s="1">
        <f t="shared" si="4"/>
        <v>0</v>
      </c>
    </row>
    <row r="12">
      <c r="A12">
        <f t="shared" si="5"/>
        <v>2</v>
      </c>
      <c r="B12" s="4">
        <f t="shared" si="1"/>
        <v>4</v>
      </c>
      <c r="C12" s="1">
        <f t="shared" ref="C12:G12" si="6">B11</f>
        <v>2</v>
      </c>
      <c r="D12" s="1">
        <f t="shared" si="6"/>
        <v>1</v>
      </c>
      <c r="E12" s="1">
        <f t="shared" si="6"/>
        <v>0</v>
      </c>
      <c r="F12" s="1">
        <f t="shared" si="6"/>
        <v>0</v>
      </c>
      <c r="G12" s="1">
        <f t="shared" si="6"/>
        <v>0</v>
      </c>
      <c r="S12">
        <f t="shared" si="7"/>
        <v>2</v>
      </c>
      <c r="T12">
        <f t="shared" si="3"/>
        <v>9</v>
      </c>
      <c r="U12" s="1">
        <f t="shared" ref="U12:Y12" si="8">T11</f>
        <v>3</v>
      </c>
      <c r="V12" s="1">
        <f t="shared" si="8"/>
        <v>1</v>
      </c>
      <c r="W12" s="1">
        <f t="shared" si="8"/>
        <v>0</v>
      </c>
      <c r="X12" s="1">
        <f t="shared" si="8"/>
        <v>0</v>
      </c>
      <c r="Y12" s="1">
        <f t="shared" si="8"/>
        <v>0</v>
      </c>
    </row>
    <row r="13">
      <c r="A13">
        <f t="shared" si="5"/>
        <v>3</v>
      </c>
      <c r="B13" s="4">
        <f t="shared" si="1"/>
        <v>8</v>
      </c>
      <c r="C13" s="1">
        <f t="shared" ref="C13:G13" si="9">B12</f>
        <v>4</v>
      </c>
      <c r="D13" s="1">
        <f t="shared" si="9"/>
        <v>2</v>
      </c>
      <c r="E13" s="1">
        <f t="shared" si="9"/>
        <v>1</v>
      </c>
      <c r="F13" s="1">
        <f t="shared" si="9"/>
        <v>0</v>
      </c>
      <c r="G13" s="1">
        <f t="shared" si="9"/>
        <v>0</v>
      </c>
      <c r="S13">
        <f t="shared" si="7"/>
        <v>3</v>
      </c>
      <c r="T13">
        <f t="shared" si="3"/>
        <v>27</v>
      </c>
      <c r="U13" s="1">
        <f t="shared" ref="U13:Y13" si="10">T12</f>
        <v>9</v>
      </c>
      <c r="V13" s="1">
        <f t="shared" si="10"/>
        <v>3</v>
      </c>
      <c r="W13" s="1">
        <f t="shared" si="10"/>
        <v>1</v>
      </c>
      <c r="X13" s="1">
        <f t="shared" si="10"/>
        <v>0</v>
      </c>
      <c r="Y13" s="1">
        <f t="shared" si="10"/>
        <v>0</v>
      </c>
    </row>
    <row r="14">
      <c r="A14">
        <f t="shared" si="5"/>
        <v>4</v>
      </c>
      <c r="B14" s="4">
        <f t="shared" si="1"/>
        <v>16</v>
      </c>
      <c r="C14" s="1">
        <f t="shared" ref="C14:G14" si="11">B13</f>
        <v>8</v>
      </c>
      <c r="D14" s="1">
        <f t="shared" si="11"/>
        <v>4</v>
      </c>
      <c r="E14" s="1">
        <f t="shared" si="11"/>
        <v>2</v>
      </c>
      <c r="F14" s="1">
        <f t="shared" si="11"/>
        <v>1</v>
      </c>
      <c r="G14" s="1">
        <f t="shared" si="11"/>
        <v>0</v>
      </c>
      <c r="S14">
        <f t="shared" si="7"/>
        <v>4</v>
      </c>
      <c r="T14">
        <f t="shared" si="3"/>
        <v>81</v>
      </c>
      <c r="U14" s="1">
        <f t="shared" ref="U14:Y14" si="12">T13</f>
        <v>27</v>
      </c>
      <c r="V14" s="1">
        <f t="shared" si="12"/>
        <v>9</v>
      </c>
      <c r="W14" s="1">
        <f t="shared" si="12"/>
        <v>3</v>
      </c>
      <c r="X14" s="1">
        <f t="shared" si="12"/>
        <v>1</v>
      </c>
      <c r="Y14" s="1">
        <f t="shared" si="12"/>
        <v>0</v>
      </c>
    </row>
    <row r="15">
      <c r="A15">
        <f t="shared" si="5"/>
        <v>5</v>
      </c>
      <c r="B15" s="4">
        <f t="shared" si="1"/>
        <v>32</v>
      </c>
      <c r="C15" s="1">
        <f t="shared" ref="C15:G15" si="13">B14</f>
        <v>16</v>
      </c>
      <c r="D15" s="1">
        <f t="shared" si="13"/>
        <v>8</v>
      </c>
      <c r="E15" s="1">
        <f t="shared" si="13"/>
        <v>4</v>
      </c>
      <c r="F15" s="1">
        <f t="shared" si="13"/>
        <v>2</v>
      </c>
      <c r="G15" s="1">
        <f t="shared" si="13"/>
        <v>1</v>
      </c>
      <c r="S15">
        <f t="shared" si="7"/>
        <v>5</v>
      </c>
      <c r="T15">
        <f t="shared" si="3"/>
        <v>243</v>
      </c>
      <c r="U15" s="1">
        <f t="shared" ref="U15:Y15" si="14">T14</f>
        <v>81</v>
      </c>
      <c r="V15" s="1">
        <f t="shared" si="14"/>
        <v>27</v>
      </c>
      <c r="W15" s="1">
        <f t="shared" si="14"/>
        <v>9</v>
      </c>
      <c r="X15" s="1">
        <f t="shared" si="14"/>
        <v>3</v>
      </c>
      <c r="Y15" s="1">
        <f t="shared" si="14"/>
        <v>1</v>
      </c>
    </row>
    <row r="17">
      <c r="B17">
        <f t="shared" ref="B17:G17" si="15">B3*B10</f>
        <v>1</v>
      </c>
      <c r="C17">
        <f t="shared" si="15"/>
        <v>0</v>
      </c>
      <c r="D17">
        <f t="shared" si="15"/>
        <v>0</v>
      </c>
      <c r="E17">
        <f t="shared" si="15"/>
        <v>0</v>
      </c>
      <c r="F17">
        <f t="shared" si="15"/>
        <v>0</v>
      </c>
      <c r="G17">
        <f t="shared" si="15"/>
        <v>0</v>
      </c>
      <c r="I17" s="1">
        <v>1.0</v>
      </c>
      <c r="J17">
        <f t="array" ref="J17:J22">mmult($B17:$G22,I17:I22)</f>
        <v>1</v>
      </c>
      <c r="L17" s="1">
        <v>1.0</v>
      </c>
      <c r="M17">
        <f t="array" ref="M17:M22">mmult($B17:$G22,L17:L22)</f>
        <v>1</v>
      </c>
      <c r="O17" s="1">
        <v>2.0</v>
      </c>
      <c r="P17">
        <f t="array" ref="P17:P22">mmult($B17:$G22,O17:O22)</f>
        <v>2</v>
      </c>
      <c r="T17">
        <f t="shared" ref="T17:Y17" si="16">T3*T10</f>
        <v>1</v>
      </c>
      <c r="U17">
        <f t="shared" si="16"/>
        <v>0</v>
      </c>
      <c r="V17">
        <f t="shared" si="16"/>
        <v>0</v>
      </c>
      <c r="W17">
        <f t="shared" si="16"/>
        <v>0</v>
      </c>
      <c r="X17">
        <f t="shared" si="16"/>
        <v>0</v>
      </c>
      <c r="Y17">
        <f t="shared" si="16"/>
        <v>0</v>
      </c>
    </row>
    <row r="18">
      <c r="B18">
        <f t="shared" ref="B18:G18" si="17">B4*B11</f>
        <v>2</v>
      </c>
      <c r="C18">
        <f t="shared" si="17"/>
        <v>1</v>
      </c>
      <c r="D18">
        <f t="shared" si="17"/>
        <v>0</v>
      </c>
      <c r="E18">
        <f t="shared" si="17"/>
        <v>0</v>
      </c>
      <c r="F18">
        <f t="shared" si="17"/>
        <v>0</v>
      </c>
      <c r="G18">
        <f t="shared" si="17"/>
        <v>0</v>
      </c>
      <c r="I18" s="1">
        <v>0.0</v>
      </c>
      <c r="J18">
        <v>2.0</v>
      </c>
      <c r="L18" s="1">
        <v>-0.5</v>
      </c>
      <c r="M18">
        <v>1.5</v>
      </c>
      <c r="O18" s="1">
        <v>1.0</v>
      </c>
      <c r="P18">
        <v>5.0</v>
      </c>
      <c r="T18">
        <f t="shared" ref="T18:Y18" si="18">T4*T11</f>
        <v>3</v>
      </c>
      <c r="U18">
        <f t="shared" si="18"/>
        <v>1</v>
      </c>
      <c r="V18">
        <f t="shared" si="18"/>
        <v>0</v>
      </c>
      <c r="W18">
        <f t="shared" si="18"/>
        <v>0</v>
      </c>
      <c r="X18">
        <f t="shared" si="18"/>
        <v>0</v>
      </c>
      <c r="Y18">
        <f t="shared" si="18"/>
        <v>0</v>
      </c>
    </row>
    <row r="19">
      <c r="B19">
        <f t="shared" ref="B19:G19" si="19">B5*B12</f>
        <v>4</v>
      </c>
      <c r="C19">
        <f t="shared" si="19"/>
        <v>4</v>
      </c>
      <c r="D19">
        <f t="shared" si="19"/>
        <v>1</v>
      </c>
      <c r="E19">
        <f t="shared" si="19"/>
        <v>0</v>
      </c>
      <c r="F19">
        <f t="shared" si="19"/>
        <v>0</v>
      </c>
      <c r="G19">
        <f t="shared" si="19"/>
        <v>0</v>
      </c>
      <c r="I19" s="1">
        <v>0.0</v>
      </c>
      <c r="J19">
        <v>4.0</v>
      </c>
      <c r="L19" s="1">
        <f>1/6</f>
        <v>0.1666666667</v>
      </c>
      <c r="M19">
        <v>2.1666666666666665</v>
      </c>
      <c r="O19" s="1">
        <v>4.0</v>
      </c>
      <c r="P19">
        <v>16.0</v>
      </c>
      <c r="T19">
        <f t="shared" ref="T19:Y19" si="20">T5*T12</f>
        <v>9</v>
      </c>
      <c r="U19">
        <f t="shared" si="20"/>
        <v>6</v>
      </c>
      <c r="V19">
        <f t="shared" si="20"/>
        <v>1</v>
      </c>
      <c r="W19">
        <f t="shared" si="20"/>
        <v>0</v>
      </c>
      <c r="X19">
        <f t="shared" si="20"/>
        <v>0</v>
      </c>
      <c r="Y19">
        <f t="shared" si="20"/>
        <v>0</v>
      </c>
    </row>
    <row r="20">
      <c r="B20">
        <f t="shared" ref="B20:G20" si="21">B6*B13</f>
        <v>8</v>
      </c>
      <c r="C20">
        <f t="shared" si="21"/>
        <v>12</v>
      </c>
      <c r="D20">
        <f t="shared" si="21"/>
        <v>6</v>
      </c>
      <c r="E20">
        <f t="shared" si="21"/>
        <v>1</v>
      </c>
      <c r="F20">
        <f t="shared" si="21"/>
        <v>0</v>
      </c>
      <c r="G20">
        <f t="shared" si="21"/>
        <v>0</v>
      </c>
      <c r="I20" s="1">
        <v>0.0</v>
      </c>
      <c r="J20">
        <v>8.0</v>
      </c>
      <c r="L20" s="1">
        <v>0.0</v>
      </c>
      <c r="M20">
        <v>3.0</v>
      </c>
      <c r="O20" s="1">
        <v>1.0</v>
      </c>
      <c r="P20">
        <v>53.0</v>
      </c>
      <c r="T20">
        <f t="shared" ref="T20:Y20" si="22">T6*T13</f>
        <v>27</v>
      </c>
      <c r="U20">
        <f t="shared" si="22"/>
        <v>27</v>
      </c>
      <c r="V20">
        <f t="shared" si="22"/>
        <v>9</v>
      </c>
      <c r="W20">
        <f t="shared" si="22"/>
        <v>1</v>
      </c>
      <c r="X20">
        <f t="shared" si="22"/>
        <v>0</v>
      </c>
      <c r="Y20">
        <f t="shared" si="22"/>
        <v>0</v>
      </c>
    </row>
    <row r="21">
      <c r="B21">
        <f t="shared" ref="B21:G21" si="23">B7*B14</f>
        <v>16</v>
      </c>
      <c r="C21">
        <f t="shared" si="23"/>
        <v>32</v>
      </c>
      <c r="D21">
        <f t="shared" si="23"/>
        <v>24</v>
      </c>
      <c r="E21">
        <f t="shared" si="23"/>
        <v>8</v>
      </c>
      <c r="F21">
        <f t="shared" si="23"/>
        <v>1</v>
      </c>
      <c r="G21">
        <f t="shared" si="23"/>
        <v>0</v>
      </c>
      <c r="I21" s="1">
        <v>0.0</v>
      </c>
      <c r="J21">
        <v>16.0</v>
      </c>
      <c r="L21">
        <f>-1/30</f>
        <v>-0.03333333333</v>
      </c>
      <c r="M21">
        <v>3.966666666666667</v>
      </c>
      <c r="O21" s="1">
        <v>7.0</v>
      </c>
      <c r="P21">
        <v>175.0</v>
      </c>
      <c r="T21">
        <f t="shared" ref="T21:Y21" si="24">T7*T14</f>
        <v>81</v>
      </c>
      <c r="U21">
        <f t="shared" si="24"/>
        <v>108</v>
      </c>
      <c r="V21">
        <f t="shared" si="24"/>
        <v>54</v>
      </c>
      <c r="W21">
        <f t="shared" si="24"/>
        <v>12</v>
      </c>
      <c r="X21">
        <f t="shared" si="24"/>
        <v>1</v>
      </c>
      <c r="Y21">
        <f t="shared" si="24"/>
        <v>0</v>
      </c>
    </row>
    <row r="22">
      <c r="B22">
        <f t="shared" ref="B22:G22" si="25">B8*B15</f>
        <v>32</v>
      </c>
      <c r="C22">
        <f t="shared" si="25"/>
        <v>80</v>
      </c>
      <c r="D22">
        <f t="shared" si="25"/>
        <v>80</v>
      </c>
      <c r="E22">
        <f t="shared" si="25"/>
        <v>40</v>
      </c>
      <c r="F22">
        <f t="shared" si="25"/>
        <v>10</v>
      </c>
      <c r="G22">
        <f t="shared" si="25"/>
        <v>1</v>
      </c>
      <c r="I22" s="1">
        <v>0.0</v>
      </c>
      <c r="J22">
        <v>32.0</v>
      </c>
      <c r="L22" s="1">
        <v>0.0</v>
      </c>
      <c r="M22">
        <v>4.999999999999999</v>
      </c>
      <c r="O22" s="1">
        <v>1.0</v>
      </c>
      <c r="P22">
        <v>575.0</v>
      </c>
      <c r="T22">
        <f t="shared" ref="T22:Y22" si="26">T8*T15</f>
        <v>243</v>
      </c>
      <c r="U22">
        <f t="shared" si="26"/>
        <v>405</v>
      </c>
      <c r="V22">
        <f t="shared" si="26"/>
        <v>270</v>
      </c>
      <c r="W22">
        <f t="shared" si="26"/>
        <v>90</v>
      </c>
      <c r="X22">
        <f t="shared" si="26"/>
        <v>15</v>
      </c>
      <c r="Y22">
        <f t="shared" si="26"/>
        <v>1</v>
      </c>
    </row>
    <row r="25">
      <c r="A25" s="1" t="s">
        <v>0</v>
      </c>
      <c r="B25" s="1" t="s">
        <v>16</v>
      </c>
      <c r="I25" s="1" t="s">
        <v>0</v>
      </c>
      <c r="J25" s="1" t="s">
        <v>16</v>
      </c>
    </row>
    <row r="27">
      <c r="B27">
        <v>1.0</v>
      </c>
      <c r="C27">
        <v>0.0</v>
      </c>
      <c r="D27">
        <v>0.0</v>
      </c>
      <c r="E27">
        <v>0.0</v>
      </c>
      <c r="F27">
        <v>0.0</v>
      </c>
      <c r="G27">
        <v>0.0</v>
      </c>
      <c r="J27">
        <v>1.0</v>
      </c>
      <c r="K27">
        <v>0.0</v>
      </c>
      <c r="L27">
        <v>0.0</v>
      </c>
      <c r="M27">
        <v>0.0</v>
      </c>
      <c r="N27">
        <v>0.0</v>
      </c>
      <c r="O27">
        <v>0.0</v>
      </c>
      <c r="Q27">
        <f t="array" ref="Q27:Q32">mmult(J27:O32,J34:J39)</f>
        <v>5</v>
      </c>
      <c r="S27">
        <f t="array" ref="S27:S32">mmult(J27:O32,Q27:Q32)</f>
        <v>5</v>
      </c>
      <c r="X27">
        <v>1.0</v>
      </c>
      <c r="Y27">
        <v>0.0</v>
      </c>
      <c r="Z27">
        <v>0.0</v>
      </c>
      <c r="AA27">
        <v>0.0</v>
      </c>
      <c r="AB27">
        <v>0.0</v>
      </c>
      <c r="AC27">
        <v>0.0</v>
      </c>
    </row>
    <row r="28">
      <c r="B28">
        <v>1.0</v>
      </c>
      <c r="C28">
        <v>1.0</v>
      </c>
      <c r="D28">
        <v>0.0</v>
      </c>
      <c r="E28">
        <v>0.0</v>
      </c>
      <c r="F28">
        <v>0.0</v>
      </c>
      <c r="G28">
        <v>0.0</v>
      </c>
      <c r="J28">
        <v>1.0</v>
      </c>
      <c r="K28">
        <v>1.0</v>
      </c>
      <c r="L28">
        <v>0.0</v>
      </c>
      <c r="M28">
        <v>0.0</v>
      </c>
      <c r="N28">
        <v>0.0</v>
      </c>
      <c r="O28">
        <v>0.0</v>
      </c>
      <c r="Q28">
        <v>7.0</v>
      </c>
      <c r="S28">
        <v>12.0</v>
      </c>
      <c r="X28">
        <v>1.0</v>
      </c>
      <c r="Y28">
        <v>1.0</v>
      </c>
      <c r="Z28">
        <v>0.0</v>
      </c>
      <c r="AA28">
        <v>0.0</v>
      </c>
      <c r="AB28">
        <v>0.0</v>
      </c>
      <c r="AC28">
        <v>0.0</v>
      </c>
    </row>
    <row r="29">
      <c r="B29">
        <v>1.0</v>
      </c>
      <c r="C29">
        <v>2.0</v>
      </c>
      <c r="D29">
        <v>1.0</v>
      </c>
      <c r="E29">
        <v>0.0</v>
      </c>
      <c r="F29">
        <v>0.0</v>
      </c>
      <c r="G29">
        <v>0.0</v>
      </c>
      <c r="J29">
        <v>1.0</v>
      </c>
      <c r="K29">
        <v>2.0</v>
      </c>
      <c r="L29">
        <v>1.0</v>
      </c>
      <c r="M29">
        <v>0.0</v>
      </c>
      <c r="N29">
        <v>0.0</v>
      </c>
      <c r="O29">
        <v>0.0</v>
      </c>
      <c r="Q29">
        <v>12.0</v>
      </c>
      <c r="S29">
        <v>31.0</v>
      </c>
      <c r="X29">
        <v>1.0</v>
      </c>
      <c r="Y29">
        <v>2.0</v>
      </c>
      <c r="Z29">
        <v>1.0</v>
      </c>
      <c r="AA29">
        <v>0.0</v>
      </c>
      <c r="AB29">
        <v>0.0</v>
      </c>
      <c r="AC29">
        <v>0.0</v>
      </c>
    </row>
    <row r="30">
      <c r="B30">
        <v>1.0</v>
      </c>
      <c r="C30">
        <v>3.0</v>
      </c>
      <c r="D30">
        <v>3.0</v>
      </c>
      <c r="E30">
        <v>1.0</v>
      </c>
      <c r="F30">
        <v>0.0</v>
      </c>
      <c r="G30">
        <v>0.0</v>
      </c>
      <c r="J30">
        <v>1.0</v>
      </c>
      <c r="K30">
        <v>3.0</v>
      </c>
      <c r="L30">
        <v>3.0</v>
      </c>
      <c r="M30">
        <v>1.0</v>
      </c>
      <c r="N30">
        <v>0.0</v>
      </c>
      <c r="O30">
        <v>0.0</v>
      </c>
      <c r="Q30">
        <v>24.0</v>
      </c>
      <c r="S30">
        <v>86.0</v>
      </c>
      <c r="X30">
        <v>1.0</v>
      </c>
      <c r="Y30">
        <v>3.0</v>
      </c>
      <c r="Z30">
        <v>3.0</v>
      </c>
      <c r="AA30">
        <v>1.0</v>
      </c>
      <c r="AB30">
        <v>0.0</v>
      </c>
      <c r="AC30">
        <v>0.0</v>
      </c>
    </row>
    <row r="31">
      <c r="B31">
        <v>1.0</v>
      </c>
      <c r="C31">
        <v>4.0</v>
      </c>
      <c r="D31">
        <v>6.0</v>
      </c>
      <c r="E31">
        <v>4.0</v>
      </c>
      <c r="F31">
        <v>1.0</v>
      </c>
      <c r="G31">
        <v>0.0</v>
      </c>
      <c r="J31">
        <v>1.0</v>
      </c>
      <c r="K31">
        <v>4.0</v>
      </c>
      <c r="L31">
        <v>6.0</v>
      </c>
      <c r="M31">
        <v>4.0</v>
      </c>
      <c r="N31">
        <v>1.0</v>
      </c>
      <c r="O31">
        <v>0.0</v>
      </c>
      <c r="Q31">
        <v>49.0</v>
      </c>
      <c r="S31">
        <v>250.0</v>
      </c>
      <c r="X31">
        <v>1.0</v>
      </c>
      <c r="Y31">
        <v>4.0</v>
      </c>
      <c r="Z31">
        <v>6.0</v>
      </c>
      <c r="AA31">
        <v>4.0</v>
      </c>
      <c r="AB31">
        <v>1.0</v>
      </c>
      <c r="AC31">
        <v>0.0</v>
      </c>
    </row>
    <row r="32">
      <c r="B32">
        <v>1.0</v>
      </c>
      <c r="C32">
        <v>5.0</v>
      </c>
      <c r="D32">
        <v>10.0</v>
      </c>
      <c r="E32">
        <v>10.0</v>
      </c>
      <c r="F32">
        <v>5.0</v>
      </c>
      <c r="G32">
        <v>1.0</v>
      </c>
      <c r="J32">
        <v>1.0</v>
      </c>
      <c r="K32">
        <v>5.0</v>
      </c>
      <c r="L32">
        <v>10.0</v>
      </c>
      <c r="M32">
        <v>10.0</v>
      </c>
      <c r="N32">
        <v>5.0</v>
      </c>
      <c r="O32">
        <v>1.0</v>
      </c>
      <c r="Q32">
        <v>96.0</v>
      </c>
      <c r="S32">
        <v>741.0</v>
      </c>
      <c r="X32">
        <v>1.0</v>
      </c>
      <c r="Y32">
        <v>5.0</v>
      </c>
      <c r="Z32">
        <v>10.0</v>
      </c>
      <c r="AA32">
        <v>10.0</v>
      </c>
      <c r="AB32">
        <v>5.0</v>
      </c>
      <c r="AC32">
        <v>1.0</v>
      </c>
    </row>
    <row r="34">
      <c r="B34" s="38">
        <v>1.0</v>
      </c>
      <c r="C34" s="1">
        <v>0.0</v>
      </c>
      <c r="D34" s="1">
        <v>0.0</v>
      </c>
      <c r="E34" s="1">
        <v>0.0</v>
      </c>
      <c r="F34" s="1">
        <v>0.0</v>
      </c>
      <c r="G34" s="1">
        <v>0.0</v>
      </c>
      <c r="J34" s="40">
        <v>5.0</v>
      </c>
      <c r="K34" s="1">
        <v>0.0</v>
      </c>
      <c r="L34" s="1">
        <v>0.0</v>
      </c>
      <c r="M34" s="1">
        <v>0.0</v>
      </c>
      <c r="N34" s="1">
        <v>0.0</v>
      </c>
      <c r="O34" s="1">
        <v>0.0</v>
      </c>
      <c r="X34">
        <v>2.0</v>
      </c>
      <c r="Y34" s="1">
        <v>0.0</v>
      </c>
      <c r="Z34" s="1">
        <v>0.0</v>
      </c>
      <c r="AA34" s="1">
        <v>0.0</v>
      </c>
      <c r="AB34" s="1">
        <v>0.0</v>
      </c>
      <c r="AC34" s="1">
        <v>0.0</v>
      </c>
    </row>
    <row r="35">
      <c r="B35" s="38">
        <v>2.0</v>
      </c>
      <c r="C35" s="1">
        <f t="shared" ref="C35:G35" si="27">B34</f>
        <v>1</v>
      </c>
      <c r="D35" s="1">
        <f t="shared" si="27"/>
        <v>0</v>
      </c>
      <c r="E35" s="1">
        <f t="shared" si="27"/>
        <v>0</v>
      </c>
      <c r="F35" s="1">
        <f t="shared" si="27"/>
        <v>0</v>
      </c>
      <c r="G35" s="1">
        <f t="shared" si="27"/>
        <v>0</v>
      </c>
      <c r="J35" s="40">
        <v>2.0</v>
      </c>
      <c r="K35" s="1">
        <f t="shared" ref="K35:O35" si="28">J34</f>
        <v>5</v>
      </c>
      <c r="L35" s="1">
        <f t="shared" si="28"/>
        <v>0</v>
      </c>
      <c r="M35" s="1">
        <f t="shared" si="28"/>
        <v>0</v>
      </c>
      <c r="N35" s="1">
        <f t="shared" si="28"/>
        <v>0</v>
      </c>
      <c r="O35" s="1">
        <f t="shared" si="28"/>
        <v>0</v>
      </c>
      <c r="X35">
        <v>5.0</v>
      </c>
      <c r="Y35" s="1">
        <f t="shared" ref="Y35:AC35" si="29">X34</f>
        <v>2</v>
      </c>
      <c r="Z35" s="1">
        <f t="shared" si="29"/>
        <v>0</v>
      </c>
      <c r="AA35" s="1">
        <f t="shared" si="29"/>
        <v>0</v>
      </c>
      <c r="AB35" s="1">
        <f t="shared" si="29"/>
        <v>0</v>
      </c>
      <c r="AC35" s="1">
        <f t="shared" si="29"/>
        <v>0</v>
      </c>
    </row>
    <row r="36">
      <c r="B36" s="38">
        <v>4.0</v>
      </c>
      <c r="C36" s="1">
        <f t="shared" ref="C36:G36" si="30">B35</f>
        <v>2</v>
      </c>
      <c r="D36" s="1">
        <f t="shared" si="30"/>
        <v>1</v>
      </c>
      <c r="E36" s="1">
        <f t="shared" si="30"/>
        <v>0</v>
      </c>
      <c r="F36" s="1">
        <f t="shared" si="30"/>
        <v>0</v>
      </c>
      <c r="G36" s="1">
        <f t="shared" si="30"/>
        <v>0</v>
      </c>
      <c r="J36" s="40">
        <v>3.0</v>
      </c>
      <c r="K36" s="1">
        <f t="shared" ref="K36:O36" si="31">J35</f>
        <v>2</v>
      </c>
      <c r="L36" s="1">
        <f t="shared" si="31"/>
        <v>5</v>
      </c>
      <c r="M36" s="1">
        <f t="shared" si="31"/>
        <v>0</v>
      </c>
      <c r="N36" s="1">
        <f t="shared" si="31"/>
        <v>0</v>
      </c>
      <c r="O36" s="1">
        <f t="shared" si="31"/>
        <v>0</v>
      </c>
      <c r="X36">
        <v>16.0</v>
      </c>
      <c r="Y36" s="1">
        <f t="shared" ref="Y36:AC36" si="32">X35</f>
        <v>5</v>
      </c>
      <c r="Z36" s="1">
        <f t="shared" si="32"/>
        <v>2</v>
      </c>
      <c r="AA36" s="1">
        <f t="shared" si="32"/>
        <v>0</v>
      </c>
      <c r="AB36" s="1">
        <f t="shared" si="32"/>
        <v>0</v>
      </c>
      <c r="AC36" s="1">
        <f t="shared" si="32"/>
        <v>0</v>
      </c>
    </row>
    <row r="37">
      <c r="B37" s="38">
        <v>8.0</v>
      </c>
      <c r="C37" s="1">
        <f t="shared" ref="C37:G37" si="33">B36</f>
        <v>4</v>
      </c>
      <c r="D37" s="1">
        <f t="shared" si="33"/>
        <v>2</v>
      </c>
      <c r="E37" s="1">
        <f t="shared" si="33"/>
        <v>1</v>
      </c>
      <c r="F37" s="1">
        <f t="shared" si="33"/>
        <v>0</v>
      </c>
      <c r="G37" s="1">
        <f t="shared" si="33"/>
        <v>0</v>
      </c>
      <c r="J37" s="40">
        <v>4.0</v>
      </c>
      <c r="K37" s="1">
        <f t="shared" ref="K37:O37" si="34">J36</f>
        <v>3</v>
      </c>
      <c r="L37" s="1">
        <f t="shared" si="34"/>
        <v>2</v>
      </c>
      <c r="M37" s="1">
        <f t="shared" si="34"/>
        <v>5</v>
      </c>
      <c r="N37" s="1">
        <f t="shared" si="34"/>
        <v>0</v>
      </c>
      <c r="O37" s="1">
        <f t="shared" si="34"/>
        <v>0</v>
      </c>
      <c r="X37">
        <v>53.0</v>
      </c>
      <c r="Y37" s="1">
        <f t="shared" ref="Y37:AC37" si="35">X36</f>
        <v>16</v>
      </c>
      <c r="Z37" s="1">
        <f t="shared" si="35"/>
        <v>5</v>
      </c>
      <c r="AA37" s="1">
        <f t="shared" si="35"/>
        <v>2</v>
      </c>
      <c r="AB37" s="1">
        <f t="shared" si="35"/>
        <v>0</v>
      </c>
      <c r="AC37" s="1">
        <f t="shared" si="35"/>
        <v>0</v>
      </c>
    </row>
    <row r="38">
      <c r="B38" s="38">
        <v>16.0</v>
      </c>
      <c r="C38" s="1">
        <f t="shared" ref="C38:G38" si="36">B37</f>
        <v>8</v>
      </c>
      <c r="D38" s="1">
        <f t="shared" si="36"/>
        <v>4</v>
      </c>
      <c r="E38" s="1">
        <f t="shared" si="36"/>
        <v>2</v>
      </c>
      <c r="F38" s="1">
        <f t="shared" si="36"/>
        <v>1</v>
      </c>
      <c r="G38" s="1">
        <f t="shared" si="36"/>
        <v>0</v>
      </c>
      <c r="J38" s="40">
        <v>2.0</v>
      </c>
      <c r="K38" s="1">
        <f t="shared" ref="K38:O38" si="37">J37</f>
        <v>4</v>
      </c>
      <c r="L38" s="1">
        <f t="shared" si="37"/>
        <v>3</v>
      </c>
      <c r="M38" s="1">
        <f t="shared" si="37"/>
        <v>2</v>
      </c>
      <c r="N38" s="1">
        <f t="shared" si="37"/>
        <v>5</v>
      </c>
      <c r="O38" s="1">
        <f t="shared" si="37"/>
        <v>0</v>
      </c>
      <c r="X38">
        <v>175.0</v>
      </c>
      <c r="Y38" s="1">
        <f t="shared" ref="Y38:AC38" si="38">X37</f>
        <v>53</v>
      </c>
      <c r="Z38" s="1">
        <f t="shared" si="38"/>
        <v>16</v>
      </c>
      <c r="AA38" s="1">
        <f t="shared" si="38"/>
        <v>5</v>
      </c>
      <c r="AB38" s="1">
        <f t="shared" si="38"/>
        <v>2</v>
      </c>
      <c r="AC38" s="1">
        <f t="shared" si="38"/>
        <v>0</v>
      </c>
    </row>
    <row r="39">
      <c r="B39" s="38">
        <v>32.0</v>
      </c>
      <c r="C39" s="1">
        <f t="shared" ref="C39:G39" si="39">B38</f>
        <v>16</v>
      </c>
      <c r="D39" s="1">
        <f t="shared" si="39"/>
        <v>8</v>
      </c>
      <c r="E39" s="1">
        <f t="shared" si="39"/>
        <v>4</v>
      </c>
      <c r="F39" s="1">
        <f t="shared" si="39"/>
        <v>2</v>
      </c>
      <c r="G39" s="1">
        <f t="shared" si="39"/>
        <v>1</v>
      </c>
      <c r="J39" s="40">
        <v>1.0</v>
      </c>
      <c r="K39" s="1">
        <f t="shared" ref="K39:O39" si="40">J38</f>
        <v>2</v>
      </c>
      <c r="L39" s="1">
        <f t="shared" si="40"/>
        <v>4</v>
      </c>
      <c r="M39" s="1">
        <f t="shared" si="40"/>
        <v>3</v>
      </c>
      <c r="N39" s="1">
        <f t="shared" si="40"/>
        <v>2</v>
      </c>
      <c r="O39" s="1">
        <f t="shared" si="40"/>
        <v>5</v>
      </c>
      <c r="X39">
        <v>575.0</v>
      </c>
      <c r="Y39" s="1">
        <f t="shared" ref="Y39:AC39" si="41">X38</f>
        <v>175</v>
      </c>
      <c r="Z39" s="1">
        <f t="shared" si="41"/>
        <v>53</v>
      </c>
      <c r="AA39" s="1">
        <f t="shared" si="41"/>
        <v>16</v>
      </c>
      <c r="AB39" s="1">
        <f t="shared" si="41"/>
        <v>5</v>
      </c>
      <c r="AC39" s="1">
        <f t="shared" si="41"/>
        <v>2</v>
      </c>
    </row>
    <row r="40">
      <c r="B40" s="50"/>
    </row>
    <row r="41">
      <c r="B41">
        <f t="shared" ref="B41:G41" si="42">B27*B34</f>
        <v>1</v>
      </c>
      <c r="C41">
        <f t="shared" si="42"/>
        <v>0</v>
      </c>
      <c r="D41">
        <f t="shared" si="42"/>
        <v>0</v>
      </c>
      <c r="E41">
        <f t="shared" si="42"/>
        <v>0</v>
      </c>
      <c r="F41">
        <f t="shared" si="42"/>
        <v>0</v>
      </c>
      <c r="G41">
        <f t="shared" si="42"/>
        <v>0</v>
      </c>
      <c r="J41">
        <f t="shared" ref="J41:O41" si="43">J27*J34</f>
        <v>5</v>
      </c>
      <c r="K41">
        <f t="shared" si="43"/>
        <v>0</v>
      </c>
      <c r="L41">
        <f t="shared" si="43"/>
        <v>0</v>
      </c>
      <c r="M41">
        <f t="shared" si="43"/>
        <v>0</v>
      </c>
      <c r="N41">
        <f t="shared" si="43"/>
        <v>0</v>
      </c>
      <c r="O41">
        <f t="shared" si="43"/>
        <v>0</v>
      </c>
      <c r="Q41">
        <f t="array" ref="Q41:V46">mmult(B41:G46,J41:O46)</f>
        <v>5</v>
      </c>
      <c r="R41">
        <v>0.0</v>
      </c>
      <c r="S41">
        <v>0.0</v>
      </c>
      <c r="T41">
        <v>0.0</v>
      </c>
      <c r="U41">
        <v>0.0</v>
      </c>
      <c r="V41">
        <v>0.0</v>
      </c>
      <c r="X41">
        <f t="shared" ref="X41:AC41" si="44">X34*X27</f>
        <v>2</v>
      </c>
      <c r="Y41">
        <f t="shared" si="44"/>
        <v>0</v>
      </c>
      <c r="Z41">
        <f t="shared" si="44"/>
        <v>0</v>
      </c>
      <c r="AA41">
        <f t="shared" si="44"/>
        <v>0</v>
      </c>
      <c r="AB41">
        <f t="shared" si="44"/>
        <v>0</v>
      </c>
      <c r="AC41">
        <f t="shared" si="44"/>
        <v>0</v>
      </c>
    </row>
    <row r="42">
      <c r="B42">
        <f t="shared" ref="B42:G42" si="45">B28*B35</f>
        <v>2</v>
      </c>
      <c r="C42">
        <f t="shared" si="45"/>
        <v>1</v>
      </c>
      <c r="D42">
        <f t="shared" si="45"/>
        <v>0</v>
      </c>
      <c r="E42">
        <f t="shared" si="45"/>
        <v>0</v>
      </c>
      <c r="F42">
        <f t="shared" si="45"/>
        <v>0</v>
      </c>
      <c r="G42">
        <f t="shared" si="45"/>
        <v>0</v>
      </c>
      <c r="J42">
        <f t="shared" ref="J42:O42" si="46">J28*J35</f>
        <v>2</v>
      </c>
      <c r="K42">
        <f t="shared" si="46"/>
        <v>5</v>
      </c>
      <c r="L42">
        <f t="shared" si="46"/>
        <v>0</v>
      </c>
      <c r="M42">
        <f t="shared" si="46"/>
        <v>0</v>
      </c>
      <c r="N42">
        <f t="shared" si="46"/>
        <v>0</v>
      </c>
      <c r="O42">
        <f t="shared" si="46"/>
        <v>0</v>
      </c>
      <c r="Q42">
        <v>12.0</v>
      </c>
      <c r="R42">
        <v>5.0</v>
      </c>
      <c r="S42">
        <v>0.0</v>
      </c>
      <c r="T42">
        <v>0.0</v>
      </c>
      <c r="U42">
        <v>0.0</v>
      </c>
      <c r="V42">
        <v>0.0</v>
      </c>
      <c r="X42">
        <f t="shared" ref="X42:AC42" si="47">X35*X28</f>
        <v>5</v>
      </c>
      <c r="Y42">
        <f t="shared" si="47"/>
        <v>2</v>
      </c>
      <c r="Z42">
        <f t="shared" si="47"/>
        <v>0</v>
      </c>
      <c r="AA42">
        <f t="shared" si="47"/>
        <v>0</v>
      </c>
      <c r="AB42">
        <f t="shared" si="47"/>
        <v>0</v>
      </c>
      <c r="AC42">
        <f t="shared" si="47"/>
        <v>0</v>
      </c>
    </row>
    <row r="43">
      <c r="B43">
        <f t="shared" ref="B43:G43" si="48">B29*B36</f>
        <v>4</v>
      </c>
      <c r="C43">
        <f t="shared" si="48"/>
        <v>4</v>
      </c>
      <c r="D43">
        <f t="shared" si="48"/>
        <v>1</v>
      </c>
      <c r="E43">
        <f t="shared" si="48"/>
        <v>0</v>
      </c>
      <c r="F43">
        <f t="shared" si="48"/>
        <v>0</v>
      </c>
      <c r="G43">
        <f t="shared" si="48"/>
        <v>0</v>
      </c>
      <c r="J43">
        <f t="shared" ref="J43:O43" si="49">J29*J36</f>
        <v>3</v>
      </c>
      <c r="K43">
        <f t="shared" si="49"/>
        <v>4</v>
      </c>
      <c r="L43">
        <f t="shared" si="49"/>
        <v>5</v>
      </c>
      <c r="M43">
        <f t="shared" si="49"/>
        <v>0</v>
      </c>
      <c r="N43">
        <f t="shared" si="49"/>
        <v>0</v>
      </c>
      <c r="O43">
        <f t="shared" si="49"/>
        <v>0</v>
      </c>
      <c r="Q43">
        <v>31.0</v>
      </c>
      <c r="R43">
        <v>24.0</v>
      </c>
      <c r="S43">
        <v>5.0</v>
      </c>
      <c r="T43">
        <v>0.0</v>
      </c>
      <c r="U43">
        <v>0.0</v>
      </c>
      <c r="V43">
        <v>0.0</v>
      </c>
      <c r="X43">
        <f t="shared" ref="X43:AC43" si="50">X36*X29</f>
        <v>16</v>
      </c>
      <c r="Y43">
        <f t="shared" si="50"/>
        <v>10</v>
      </c>
      <c r="Z43">
        <f t="shared" si="50"/>
        <v>2</v>
      </c>
      <c r="AA43">
        <f t="shared" si="50"/>
        <v>0</v>
      </c>
      <c r="AB43">
        <f t="shared" si="50"/>
        <v>0</v>
      </c>
      <c r="AC43">
        <f t="shared" si="50"/>
        <v>0</v>
      </c>
    </row>
    <row r="44">
      <c r="B44">
        <f t="shared" ref="B44:G44" si="51">B30*B37</f>
        <v>8</v>
      </c>
      <c r="C44">
        <f t="shared" si="51"/>
        <v>12</v>
      </c>
      <c r="D44">
        <f t="shared" si="51"/>
        <v>6</v>
      </c>
      <c r="E44">
        <f t="shared" si="51"/>
        <v>1</v>
      </c>
      <c r="F44">
        <f t="shared" si="51"/>
        <v>0</v>
      </c>
      <c r="G44">
        <f t="shared" si="51"/>
        <v>0</v>
      </c>
      <c r="J44">
        <f t="shared" ref="J44:O44" si="52">J30*J37</f>
        <v>4</v>
      </c>
      <c r="K44">
        <f t="shared" si="52"/>
        <v>9</v>
      </c>
      <c r="L44">
        <f t="shared" si="52"/>
        <v>6</v>
      </c>
      <c r="M44">
        <f t="shared" si="52"/>
        <v>5</v>
      </c>
      <c r="N44">
        <f t="shared" si="52"/>
        <v>0</v>
      </c>
      <c r="O44">
        <f t="shared" si="52"/>
        <v>0</v>
      </c>
      <c r="Q44">
        <v>86.0</v>
      </c>
      <c r="R44">
        <v>93.0</v>
      </c>
      <c r="S44">
        <v>36.0</v>
      </c>
      <c r="T44">
        <v>5.0</v>
      </c>
      <c r="U44">
        <v>0.0</v>
      </c>
      <c r="V44">
        <v>0.0</v>
      </c>
      <c r="X44">
        <f t="shared" ref="X44:AC44" si="53">X37*X30</f>
        <v>53</v>
      </c>
      <c r="Y44">
        <f t="shared" si="53"/>
        <v>48</v>
      </c>
      <c r="Z44">
        <f t="shared" si="53"/>
        <v>15</v>
      </c>
      <c r="AA44">
        <f t="shared" si="53"/>
        <v>2</v>
      </c>
      <c r="AB44">
        <f t="shared" si="53"/>
        <v>0</v>
      </c>
      <c r="AC44">
        <f t="shared" si="53"/>
        <v>0</v>
      </c>
    </row>
    <row r="45">
      <c r="B45">
        <f t="shared" ref="B45:G45" si="54">B31*B38</f>
        <v>16</v>
      </c>
      <c r="C45">
        <f t="shared" si="54"/>
        <v>32</v>
      </c>
      <c r="D45">
        <f t="shared" si="54"/>
        <v>24</v>
      </c>
      <c r="E45">
        <f t="shared" si="54"/>
        <v>8</v>
      </c>
      <c r="F45">
        <f t="shared" si="54"/>
        <v>1</v>
      </c>
      <c r="G45">
        <f t="shared" si="54"/>
        <v>0</v>
      </c>
      <c r="J45">
        <f t="shared" ref="J45:O45" si="55">J31*J38</f>
        <v>2</v>
      </c>
      <c r="K45">
        <f t="shared" si="55"/>
        <v>16</v>
      </c>
      <c r="L45">
        <f t="shared" si="55"/>
        <v>18</v>
      </c>
      <c r="M45">
        <f t="shared" si="55"/>
        <v>8</v>
      </c>
      <c r="N45">
        <f t="shared" si="55"/>
        <v>5</v>
      </c>
      <c r="O45">
        <f t="shared" si="55"/>
        <v>0</v>
      </c>
      <c r="Q45">
        <v>250.0</v>
      </c>
      <c r="R45">
        <v>344.0</v>
      </c>
      <c r="S45">
        <v>186.0</v>
      </c>
      <c r="T45">
        <v>48.0</v>
      </c>
      <c r="U45">
        <v>5.0</v>
      </c>
      <c r="V45">
        <v>0.0</v>
      </c>
      <c r="X45">
        <f t="shared" ref="X45:AC45" si="56">X38*X31</f>
        <v>175</v>
      </c>
      <c r="Y45">
        <f t="shared" si="56"/>
        <v>212</v>
      </c>
      <c r="Z45">
        <f t="shared" si="56"/>
        <v>96</v>
      </c>
      <c r="AA45">
        <f t="shared" si="56"/>
        <v>20</v>
      </c>
      <c r="AB45">
        <f t="shared" si="56"/>
        <v>2</v>
      </c>
      <c r="AC45">
        <f t="shared" si="56"/>
        <v>0</v>
      </c>
    </row>
    <row r="46">
      <c r="B46">
        <f t="shared" ref="B46:G46" si="57">B32*B39</f>
        <v>32</v>
      </c>
      <c r="C46">
        <f t="shared" si="57"/>
        <v>80</v>
      </c>
      <c r="D46">
        <f t="shared" si="57"/>
        <v>80</v>
      </c>
      <c r="E46">
        <f t="shared" si="57"/>
        <v>40</v>
      </c>
      <c r="F46">
        <f t="shared" si="57"/>
        <v>10</v>
      </c>
      <c r="G46">
        <f t="shared" si="57"/>
        <v>1</v>
      </c>
      <c r="J46">
        <f t="shared" ref="J46:O46" si="58">J32*J39</f>
        <v>1</v>
      </c>
      <c r="K46">
        <f t="shared" si="58"/>
        <v>10</v>
      </c>
      <c r="L46">
        <f t="shared" si="58"/>
        <v>40</v>
      </c>
      <c r="M46">
        <f t="shared" si="58"/>
        <v>30</v>
      </c>
      <c r="N46">
        <f t="shared" si="58"/>
        <v>10</v>
      </c>
      <c r="O46">
        <f t="shared" si="58"/>
        <v>5</v>
      </c>
      <c r="Q46">
        <v>741.0</v>
      </c>
      <c r="R46">
        <v>1250.0</v>
      </c>
      <c r="S46">
        <v>860.0</v>
      </c>
      <c r="T46">
        <v>310.0</v>
      </c>
      <c r="U46">
        <v>60.0</v>
      </c>
      <c r="V46">
        <v>5.0</v>
      </c>
      <c r="X46">
        <f t="shared" ref="X46:AB46" si="59">X39*X32</f>
        <v>575</v>
      </c>
      <c r="Y46">
        <f t="shared" si="59"/>
        <v>875</v>
      </c>
      <c r="Z46">
        <f t="shared" si="59"/>
        <v>530</v>
      </c>
      <c r="AA46">
        <f t="shared" si="59"/>
        <v>160</v>
      </c>
      <c r="AB46">
        <f t="shared" si="59"/>
        <v>25</v>
      </c>
      <c r="AC46" s="1" t="s">
        <v>16</v>
      </c>
    </row>
    <row r="48">
      <c r="B48">
        <f t="array" ref="B48:B53">mmult(B41:G46,J34:J39)</f>
        <v>5</v>
      </c>
      <c r="D48">
        <f t="array" ref="D48:D53">mmult(J41:O46,B34:B39)</f>
        <v>5</v>
      </c>
    </row>
    <row r="49">
      <c r="B49">
        <v>12.0</v>
      </c>
      <c r="D49">
        <v>12.0</v>
      </c>
    </row>
    <row r="50">
      <c r="B50">
        <v>31.0</v>
      </c>
      <c r="D50">
        <v>31.0</v>
      </c>
    </row>
    <row r="51">
      <c r="B51">
        <v>86.0</v>
      </c>
      <c r="D51">
        <v>86.0</v>
      </c>
    </row>
    <row r="52">
      <c r="B52">
        <v>250.0</v>
      </c>
      <c r="D52">
        <v>250.0</v>
      </c>
    </row>
    <row r="53">
      <c r="B53">
        <v>741.0</v>
      </c>
      <c r="D53">
        <v>741.0</v>
      </c>
    </row>
    <row r="55">
      <c r="B55">
        <v>1.0</v>
      </c>
      <c r="C55">
        <v>0.0</v>
      </c>
      <c r="D55">
        <v>0.0</v>
      </c>
      <c r="E55">
        <v>0.0</v>
      </c>
      <c r="F55">
        <v>0.0</v>
      </c>
      <c r="G55">
        <v>0.0</v>
      </c>
    </row>
    <row r="56">
      <c r="B56">
        <v>1.0</v>
      </c>
      <c r="C56">
        <v>1.0</v>
      </c>
      <c r="D56">
        <v>0.0</v>
      </c>
      <c r="E56">
        <v>0.0</v>
      </c>
      <c r="F56">
        <v>0.0</v>
      </c>
      <c r="G56">
        <v>0.0</v>
      </c>
    </row>
    <row r="57">
      <c r="B57">
        <v>1.0</v>
      </c>
      <c r="C57">
        <v>2.0</v>
      </c>
      <c r="D57">
        <v>1.0</v>
      </c>
      <c r="E57">
        <v>0.0</v>
      </c>
      <c r="F57">
        <v>0.0</v>
      </c>
      <c r="G57">
        <v>0.0</v>
      </c>
    </row>
    <row r="58">
      <c r="B58">
        <v>1.0</v>
      </c>
      <c r="C58">
        <v>3.0</v>
      </c>
      <c r="D58">
        <v>3.0</v>
      </c>
      <c r="E58">
        <v>1.0</v>
      </c>
      <c r="F58">
        <v>0.0</v>
      </c>
      <c r="G58">
        <v>0.0</v>
      </c>
    </row>
    <row r="59">
      <c r="B59">
        <v>1.0</v>
      </c>
      <c r="C59">
        <v>4.0</v>
      </c>
      <c r="D59">
        <v>6.0</v>
      </c>
      <c r="E59">
        <v>4.0</v>
      </c>
      <c r="F59">
        <v>1.0</v>
      </c>
      <c r="G59">
        <v>0.0</v>
      </c>
    </row>
    <row r="60">
      <c r="B60">
        <v>1.0</v>
      </c>
      <c r="C60">
        <v>5.0</v>
      </c>
      <c r="D60">
        <v>10.0</v>
      </c>
      <c r="E60">
        <v>10.0</v>
      </c>
      <c r="F60">
        <v>5.0</v>
      </c>
      <c r="G60">
        <v>1.0</v>
      </c>
    </row>
    <row r="62">
      <c r="B62" s="38">
        <f t="shared" ref="B62:B67" si="60">B48</f>
        <v>5</v>
      </c>
      <c r="C62" s="1">
        <v>0.0</v>
      </c>
      <c r="D62" s="1">
        <v>0.0</v>
      </c>
      <c r="E62" s="1">
        <v>0.0</v>
      </c>
      <c r="F62" s="1">
        <v>0.0</v>
      </c>
      <c r="G62" s="1">
        <v>0.0</v>
      </c>
    </row>
    <row r="63">
      <c r="B63" s="38">
        <f t="shared" si="60"/>
        <v>12</v>
      </c>
      <c r="C63" s="1">
        <f t="shared" ref="C63:G63" si="61">B62</f>
        <v>5</v>
      </c>
      <c r="D63" s="1">
        <f t="shared" si="61"/>
        <v>0</v>
      </c>
      <c r="E63" s="1">
        <f t="shared" si="61"/>
        <v>0</v>
      </c>
      <c r="F63" s="1">
        <f t="shared" si="61"/>
        <v>0</v>
      </c>
      <c r="G63" s="1">
        <f t="shared" si="61"/>
        <v>0</v>
      </c>
    </row>
    <row r="64">
      <c r="B64" s="38">
        <f t="shared" si="60"/>
        <v>31</v>
      </c>
      <c r="C64" s="1">
        <f t="shared" ref="C64:G64" si="62">B63</f>
        <v>12</v>
      </c>
      <c r="D64" s="1">
        <f t="shared" si="62"/>
        <v>5</v>
      </c>
      <c r="E64" s="1">
        <f t="shared" si="62"/>
        <v>0</v>
      </c>
      <c r="F64" s="1">
        <f t="shared" si="62"/>
        <v>0</v>
      </c>
      <c r="G64" s="1">
        <f t="shared" si="62"/>
        <v>0</v>
      </c>
    </row>
    <row r="65">
      <c r="B65" s="38">
        <f t="shared" si="60"/>
        <v>86</v>
      </c>
      <c r="C65" s="1">
        <f t="shared" ref="C65:G65" si="63">B64</f>
        <v>31</v>
      </c>
      <c r="D65" s="1">
        <f t="shared" si="63"/>
        <v>12</v>
      </c>
      <c r="E65" s="1">
        <f t="shared" si="63"/>
        <v>5</v>
      </c>
      <c r="F65" s="1">
        <f t="shared" si="63"/>
        <v>0</v>
      </c>
      <c r="G65" s="1">
        <f t="shared" si="63"/>
        <v>0</v>
      </c>
    </row>
    <row r="66">
      <c r="B66" s="38">
        <f t="shared" si="60"/>
        <v>250</v>
      </c>
      <c r="C66" s="1">
        <f t="shared" ref="C66:G66" si="64">B65</f>
        <v>86</v>
      </c>
      <c r="D66" s="1">
        <f t="shared" si="64"/>
        <v>31</v>
      </c>
      <c r="E66" s="1">
        <f t="shared" si="64"/>
        <v>12</v>
      </c>
      <c r="F66" s="1">
        <f t="shared" si="64"/>
        <v>5</v>
      </c>
      <c r="G66" s="1">
        <f t="shared" si="64"/>
        <v>0</v>
      </c>
    </row>
    <row r="67">
      <c r="B67" s="38">
        <f t="shared" si="60"/>
        <v>741</v>
      </c>
      <c r="C67" s="1">
        <f t="shared" ref="C67:G67" si="65">B66</f>
        <v>250</v>
      </c>
      <c r="D67" s="1">
        <f t="shared" si="65"/>
        <v>86</v>
      </c>
      <c r="E67" s="1">
        <f t="shared" si="65"/>
        <v>31</v>
      </c>
      <c r="F67" s="1">
        <f t="shared" si="65"/>
        <v>12</v>
      </c>
      <c r="G67" s="1">
        <f t="shared" si="65"/>
        <v>5</v>
      </c>
    </row>
    <row r="68">
      <c r="B68" s="50"/>
    </row>
    <row r="69">
      <c r="B69">
        <f t="shared" ref="B69:G69" si="66">B55*B62</f>
        <v>5</v>
      </c>
      <c r="C69">
        <f t="shared" si="66"/>
        <v>0</v>
      </c>
      <c r="D69">
        <f t="shared" si="66"/>
        <v>0</v>
      </c>
      <c r="E69">
        <f t="shared" si="66"/>
        <v>0</v>
      </c>
      <c r="F69">
        <f t="shared" si="66"/>
        <v>0</v>
      </c>
      <c r="G69">
        <f t="shared" si="66"/>
        <v>0</v>
      </c>
    </row>
    <row r="70">
      <c r="B70">
        <f t="shared" ref="B70:G70" si="67">B56*B63</f>
        <v>12</v>
      </c>
      <c r="C70">
        <f t="shared" si="67"/>
        <v>5</v>
      </c>
      <c r="D70">
        <f t="shared" si="67"/>
        <v>0</v>
      </c>
      <c r="E70">
        <f t="shared" si="67"/>
        <v>0</v>
      </c>
      <c r="F70">
        <f t="shared" si="67"/>
        <v>0</v>
      </c>
      <c r="G70">
        <f t="shared" si="67"/>
        <v>0</v>
      </c>
      <c r="I70">
        <f t="shared" ref="I70:N70" si="68">Q42-B70</f>
        <v>0</v>
      </c>
      <c r="J70">
        <f t="shared" si="68"/>
        <v>0</v>
      </c>
      <c r="K70">
        <f t="shared" si="68"/>
        <v>0</v>
      </c>
      <c r="L70">
        <f t="shared" si="68"/>
        <v>0</v>
      </c>
      <c r="M70">
        <f t="shared" si="68"/>
        <v>0</v>
      </c>
      <c r="N70">
        <f t="shared" si="68"/>
        <v>0</v>
      </c>
    </row>
    <row r="71">
      <c r="B71">
        <f t="shared" ref="B71:G71" si="69">B57*B64</f>
        <v>31</v>
      </c>
      <c r="C71">
        <f t="shared" si="69"/>
        <v>24</v>
      </c>
      <c r="D71">
        <f t="shared" si="69"/>
        <v>5</v>
      </c>
      <c r="E71">
        <f t="shared" si="69"/>
        <v>0</v>
      </c>
      <c r="F71">
        <f t="shared" si="69"/>
        <v>0</v>
      </c>
      <c r="G71">
        <f t="shared" si="69"/>
        <v>0</v>
      </c>
      <c r="I71">
        <f t="shared" ref="I71:N71" si="70">Q43-B71</f>
        <v>0</v>
      </c>
      <c r="J71">
        <f t="shared" si="70"/>
        <v>0</v>
      </c>
      <c r="K71">
        <f t="shared" si="70"/>
        <v>0</v>
      </c>
      <c r="L71">
        <f t="shared" si="70"/>
        <v>0</v>
      </c>
      <c r="M71">
        <f t="shared" si="70"/>
        <v>0</v>
      </c>
      <c r="N71">
        <f t="shared" si="70"/>
        <v>0</v>
      </c>
    </row>
    <row r="72">
      <c r="B72">
        <f t="shared" ref="B72:G72" si="71">B58*B65</f>
        <v>86</v>
      </c>
      <c r="C72">
        <f t="shared" si="71"/>
        <v>93</v>
      </c>
      <c r="D72">
        <f t="shared" si="71"/>
        <v>36</v>
      </c>
      <c r="E72">
        <f t="shared" si="71"/>
        <v>5</v>
      </c>
      <c r="F72">
        <f t="shared" si="71"/>
        <v>0</v>
      </c>
      <c r="G72">
        <f t="shared" si="71"/>
        <v>0</v>
      </c>
      <c r="I72">
        <f t="shared" ref="I72:N72" si="72">Q44-B72</f>
        <v>0</v>
      </c>
      <c r="J72">
        <f t="shared" si="72"/>
        <v>0</v>
      </c>
      <c r="K72">
        <f t="shared" si="72"/>
        <v>0</v>
      </c>
      <c r="L72">
        <f t="shared" si="72"/>
        <v>0</v>
      </c>
      <c r="M72">
        <f t="shared" si="72"/>
        <v>0</v>
      </c>
      <c r="N72">
        <f t="shared" si="72"/>
        <v>0</v>
      </c>
    </row>
    <row r="73">
      <c r="B73">
        <f t="shared" ref="B73:G73" si="73">B59*B66</f>
        <v>250</v>
      </c>
      <c r="C73">
        <f t="shared" si="73"/>
        <v>344</v>
      </c>
      <c r="D73">
        <f t="shared" si="73"/>
        <v>186</v>
      </c>
      <c r="E73">
        <f t="shared" si="73"/>
        <v>48</v>
      </c>
      <c r="F73">
        <f t="shared" si="73"/>
        <v>5</v>
      </c>
      <c r="G73">
        <f t="shared" si="73"/>
        <v>0</v>
      </c>
      <c r="I73">
        <f t="shared" ref="I73:N73" si="74">Q45-B73</f>
        <v>0</v>
      </c>
      <c r="J73">
        <f t="shared" si="74"/>
        <v>0</v>
      </c>
      <c r="K73">
        <f t="shared" si="74"/>
        <v>0</v>
      </c>
      <c r="L73">
        <f t="shared" si="74"/>
        <v>0</v>
      </c>
      <c r="M73">
        <f t="shared" si="74"/>
        <v>0</v>
      </c>
      <c r="N73">
        <f t="shared" si="74"/>
        <v>0</v>
      </c>
    </row>
    <row r="74">
      <c r="B74">
        <f t="shared" ref="B74:G74" si="75">B60*B67</f>
        <v>741</v>
      </c>
      <c r="C74">
        <f t="shared" si="75"/>
        <v>1250</v>
      </c>
      <c r="D74">
        <f t="shared" si="75"/>
        <v>860</v>
      </c>
      <c r="E74">
        <f t="shared" si="75"/>
        <v>310</v>
      </c>
      <c r="F74">
        <f t="shared" si="75"/>
        <v>60</v>
      </c>
      <c r="G74">
        <f t="shared" si="75"/>
        <v>5</v>
      </c>
      <c r="I74">
        <f t="shared" ref="I74:N74" si="76">Q46-B74</f>
        <v>0</v>
      </c>
      <c r="J74">
        <f t="shared" si="76"/>
        <v>0</v>
      </c>
      <c r="K74">
        <f t="shared" si="76"/>
        <v>0</v>
      </c>
      <c r="L74">
        <f t="shared" si="76"/>
        <v>0</v>
      </c>
      <c r="M74">
        <f t="shared" si="76"/>
        <v>0</v>
      </c>
      <c r="N74">
        <f t="shared" si="76"/>
        <v>0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26" width="7.29"/>
    <col customWidth="1" min="27" max="27" width="9.14"/>
    <col customWidth="1" min="28" max="29" width="7.29"/>
  </cols>
  <sheetData>
    <row r="1">
      <c r="A1" s="63" t="s">
        <v>0</v>
      </c>
      <c r="B1" s="64">
        <v>2.0</v>
      </c>
      <c r="D1" s="1" t="s">
        <v>2</v>
      </c>
      <c r="E1" s="64">
        <v>3.0</v>
      </c>
    </row>
    <row r="2">
      <c r="A2" s="63" t="s">
        <v>1</v>
      </c>
      <c r="B2" s="64">
        <v>3.0</v>
      </c>
      <c r="D2" s="1" t="s">
        <v>18</v>
      </c>
      <c r="E2" s="1">
        <v>5.0</v>
      </c>
    </row>
    <row r="3">
      <c r="A3" s="65"/>
      <c r="B3" s="66">
        <v>0.0</v>
      </c>
      <c r="C3" s="67">
        <f t="shared" ref="C3:G3" si="1">B3+1</f>
        <v>1</v>
      </c>
      <c r="D3" s="67">
        <f t="shared" si="1"/>
        <v>2</v>
      </c>
      <c r="E3" s="67">
        <f t="shared" si="1"/>
        <v>3</v>
      </c>
      <c r="F3" s="67">
        <f t="shared" si="1"/>
        <v>4</v>
      </c>
      <c r="G3" s="67">
        <f t="shared" si="1"/>
        <v>5</v>
      </c>
      <c r="J3" s="66">
        <v>1.0</v>
      </c>
      <c r="K3" s="67">
        <f t="shared" ref="K3:O3" si="2">J3+1</f>
        <v>2</v>
      </c>
      <c r="L3" s="67">
        <f t="shared" si="2"/>
        <v>3</v>
      </c>
      <c r="M3" s="67">
        <f t="shared" si="2"/>
        <v>4</v>
      </c>
      <c r="N3" s="67">
        <f t="shared" si="2"/>
        <v>5</v>
      </c>
      <c r="O3" s="67">
        <f t="shared" si="2"/>
        <v>6</v>
      </c>
      <c r="Y3" s="1">
        <v>0.0</v>
      </c>
      <c r="Z3">
        <f>B1</f>
        <v>2</v>
      </c>
      <c r="AA3">
        <f t="shared" ref="AA3:AA18" si="3">Z3^E$2</f>
        <v>32</v>
      </c>
      <c r="AB3">
        <f t="shared" ref="AB3:AB18" si="4">sum(AA$3:AA3)</f>
        <v>32</v>
      </c>
    </row>
    <row r="4">
      <c r="A4" s="65"/>
      <c r="B4" s="1"/>
      <c r="Y4">
        <f t="shared" ref="Y4:Y18" si="6">Y3+1</f>
        <v>1</v>
      </c>
      <c r="Z4">
        <f t="shared" ref="Z4:Z18" si="7">Z3+B$2</f>
        <v>5</v>
      </c>
      <c r="AA4">
        <f t="shared" si="3"/>
        <v>3125</v>
      </c>
      <c r="AB4">
        <f t="shared" si="4"/>
        <v>3157</v>
      </c>
    </row>
    <row r="5">
      <c r="A5" s="65"/>
      <c r="B5">
        <v>1.0</v>
      </c>
      <c r="C5">
        <v>0.0</v>
      </c>
      <c r="D5">
        <v>0.0</v>
      </c>
      <c r="E5">
        <v>0.0</v>
      </c>
      <c r="F5">
        <v>0.0</v>
      </c>
      <c r="G5">
        <v>0.0</v>
      </c>
      <c r="J5">
        <f t="shared" ref="J5:O5" si="5">B5</f>
        <v>1</v>
      </c>
      <c r="K5">
        <f t="shared" si="5"/>
        <v>0</v>
      </c>
      <c r="L5">
        <f t="shared" si="5"/>
        <v>0</v>
      </c>
      <c r="M5">
        <f t="shared" si="5"/>
        <v>0</v>
      </c>
      <c r="N5">
        <f t="shared" si="5"/>
        <v>0</v>
      </c>
      <c r="O5">
        <f t="shared" si="5"/>
        <v>0</v>
      </c>
      <c r="R5">
        <v>1.0</v>
      </c>
      <c r="S5">
        <v>0.0</v>
      </c>
      <c r="T5">
        <v>0.0</v>
      </c>
      <c r="U5">
        <v>0.0</v>
      </c>
      <c r="V5">
        <v>0.0</v>
      </c>
      <c r="W5">
        <v>0.0</v>
      </c>
      <c r="Y5">
        <f t="shared" si="6"/>
        <v>2</v>
      </c>
      <c r="Z5">
        <f t="shared" si="7"/>
        <v>8</v>
      </c>
      <c r="AA5">
        <f t="shared" si="3"/>
        <v>32768</v>
      </c>
      <c r="AB5">
        <f t="shared" si="4"/>
        <v>35925</v>
      </c>
    </row>
    <row r="6">
      <c r="A6" s="65"/>
      <c r="B6">
        <v>1.0</v>
      </c>
      <c r="C6">
        <v>1.0</v>
      </c>
      <c r="D6">
        <v>0.0</v>
      </c>
      <c r="E6">
        <v>0.0</v>
      </c>
      <c r="F6">
        <v>0.0</v>
      </c>
      <c r="G6">
        <v>0.0</v>
      </c>
      <c r="J6">
        <f t="shared" ref="J6:O6" si="8">B6</f>
        <v>1</v>
      </c>
      <c r="K6">
        <f t="shared" si="8"/>
        <v>1</v>
      </c>
      <c r="L6">
        <f t="shared" si="8"/>
        <v>0</v>
      </c>
      <c r="M6">
        <f t="shared" si="8"/>
        <v>0</v>
      </c>
      <c r="N6">
        <f t="shared" si="8"/>
        <v>0</v>
      </c>
      <c r="O6">
        <f t="shared" si="8"/>
        <v>0</v>
      </c>
      <c r="R6">
        <v>0.1666666666666996</v>
      </c>
      <c r="S6">
        <v>0.5000000000000332</v>
      </c>
      <c r="T6">
        <v>-1.1723955140041653E-13</v>
      </c>
      <c r="U6">
        <v>-1.1630093321860986E-12</v>
      </c>
      <c r="V6">
        <v>4.2870915518342554E-13</v>
      </c>
      <c r="W6">
        <v>2.4550343838337243E-13</v>
      </c>
      <c r="Y6">
        <f t="shared" si="6"/>
        <v>3</v>
      </c>
      <c r="Z6">
        <f t="shared" si="7"/>
        <v>11</v>
      </c>
      <c r="AA6">
        <f t="shared" si="3"/>
        <v>161051</v>
      </c>
      <c r="AB6">
        <f t="shared" si="4"/>
        <v>196976</v>
      </c>
    </row>
    <row r="7">
      <c r="A7" s="65"/>
      <c r="B7">
        <v>1.0</v>
      </c>
      <c r="C7">
        <v>2.0</v>
      </c>
      <c r="D7">
        <v>1.0</v>
      </c>
      <c r="E7">
        <v>0.0</v>
      </c>
      <c r="F7">
        <v>0.0</v>
      </c>
      <c r="G7">
        <v>0.0</v>
      </c>
      <c r="J7">
        <f t="shared" ref="J7:O7" si="9">B7</f>
        <v>1</v>
      </c>
      <c r="K7">
        <f t="shared" si="9"/>
        <v>2</v>
      </c>
      <c r="L7">
        <f t="shared" si="9"/>
        <v>1</v>
      </c>
      <c r="M7">
        <f t="shared" si="9"/>
        <v>0</v>
      </c>
      <c r="N7">
        <f t="shared" si="9"/>
        <v>0</v>
      </c>
      <c r="O7">
        <f t="shared" si="9"/>
        <v>0</v>
      </c>
      <c r="R7">
        <v>-0.05555555555552347</v>
      </c>
      <c r="S7">
        <v>0.1666666666665062</v>
      </c>
      <c r="T7">
        <v>0.33333333333311244</v>
      </c>
      <c r="U7">
        <v>-1.766122684769798E-14</v>
      </c>
      <c r="V7">
        <v>6.702159893107889E-13</v>
      </c>
      <c r="W7">
        <v>-6.735740322721504E-13</v>
      </c>
      <c r="Y7">
        <f t="shared" si="6"/>
        <v>4</v>
      </c>
      <c r="Z7">
        <f t="shared" si="7"/>
        <v>14</v>
      </c>
      <c r="AA7">
        <f t="shared" si="3"/>
        <v>537824</v>
      </c>
      <c r="AB7">
        <f t="shared" si="4"/>
        <v>734800</v>
      </c>
    </row>
    <row r="8">
      <c r="A8" s="65"/>
      <c r="B8">
        <v>1.0</v>
      </c>
      <c r="C8">
        <v>3.0</v>
      </c>
      <c r="D8">
        <v>3.0</v>
      </c>
      <c r="E8">
        <v>1.0</v>
      </c>
      <c r="F8">
        <v>0.0</v>
      </c>
      <c r="G8">
        <v>0.0</v>
      </c>
      <c r="J8">
        <f t="shared" ref="J8:O8" si="10">B8</f>
        <v>1</v>
      </c>
      <c r="K8">
        <f t="shared" si="10"/>
        <v>3</v>
      </c>
      <c r="L8">
        <f t="shared" si="10"/>
        <v>3</v>
      </c>
      <c r="M8">
        <f t="shared" si="10"/>
        <v>1</v>
      </c>
      <c r="N8">
        <f t="shared" si="10"/>
        <v>0</v>
      </c>
      <c r="O8">
        <f t="shared" si="10"/>
        <v>0</v>
      </c>
      <c r="R8">
        <v>-0.0370370370370096</v>
      </c>
      <c r="S8">
        <v>-0.08333333333337167</v>
      </c>
      <c r="T8">
        <v>0.16666666666641317</v>
      </c>
      <c r="U8">
        <v>0.24999999999979208</v>
      </c>
      <c r="V8">
        <v>7.022825198116658E-13</v>
      </c>
      <c r="W8">
        <v>-2.7537257121496E-13</v>
      </c>
      <c r="Y8">
        <f t="shared" si="6"/>
        <v>5</v>
      </c>
      <c r="Z8">
        <f t="shared" si="7"/>
        <v>17</v>
      </c>
      <c r="AA8">
        <f t="shared" si="3"/>
        <v>1419857</v>
      </c>
      <c r="AB8">
        <f t="shared" si="4"/>
        <v>2154657</v>
      </c>
    </row>
    <row r="9">
      <c r="A9" s="65"/>
      <c r="B9">
        <v>1.0</v>
      </c>
      <c r="C9">
        <v>4.0</v>
      </c>
      <c r="D9">
        <v>6.0</v>
      </c>
      <c r="E9">
        <v>4.0</v>
      </c>
      <c r="F9">
        <v>1.0</v>
      </c>
      <c r="G9">
        <v>0.0</v>
      </c>
      <c r="J9">
        <f t="shared" ref="J9:O9" si="11">B9</f>
        <v>1</v>
      </c>
      <c r="K9">
        <f t="shared" si="11"/>
        <v>4</v>
      </c>
      <c r="L9">
        <f t="shared" si="11"/>
        <v>6</v>
      </c>
      <c r="M9">
        <f t="shared" si="11"/>
        <v>4</v>
      </c>
      <c r="N9">
        <f t="shared" si="11"/>
        <v>1</v>
      </c>
      <c r="O9">
        <f t="shared" si="11"/>
        <v>0</v>
      </c>
      <c r="R9">
        <v>0.016049382715980165</v>
      </c>
      <c r="S9">
        <v>-0.07407407407388222</v>
      </c>
      <c r="T9">
        <v>-0.11111111111077393</v>
      </c>
      <c r="U9">
        <v>0.16666666666574276</v>
      </c>
      <c r="V9">
        <v>0.19999999999935797</v>
      </c>
      <c r="W9">
        <v>7.778595822887795E-13</v>
      </c>
      <c r="Y9">
        <f t="shared" si="6"/>
        <v>6</v>
      </c>
      <c r="Z9">
        <f t="shared" si="7"/>
        <v>20</v>
      </c>
      <c r="AA9">
        <f t="shared" si="3"/>
        <v>3200000</v>
      </c>
      <c r="AB9">
        <f t="shared" si="4"/>
        <v>5354657</v>
      </c>
    </row>
    <row r="10">
      <c r="A10" s="65"/>
      <c r="B10">
        <v>1.0</v>
      </c>
      <c r="C10">
        <v>5.0</v>
      </c>
      <c r="D10">
        <v>10.0</v>
      </c>
      <c r="E10">
        <v>10.0</v>
      </c>
      <c r="F10">
        <v>5.0</v>
      </c>
      <c r="G10">
        <v>1.0</v>
      </c>
      <c r="J10">
        <f t="shared" ref="J10:O10" si="12">B10</f>
        <v>1</v>
      </c>
      <c r="K10">
        <f t="shared" si="12"/>
        <v>5</v>
      </c>
      <c r="L10">
        <f t="shared" si="12"/>
        <v>10</v>
      </c>
      <c r="M10">
        <f t="shared" si="12"/>
        <v>10</v>
      </c>
      <c r="N10">
        <f t="shared" si="12"/>
        <v>5</v>
      </c>
      <c r="O10">
        <f t="shared" si="12"/>
        <v>1</v>
      </c>
      <c r="R10">
        <v>0.020576131687121586</v>
      </c>
      <c r="S10">
        <v>0.040123456790272585</v>
      </c>
      <c r="T10">
        <v>-0.12345679012277534</v>
      </c>
      <c r="U10">
        <v>-0.1388888888895895</v>
      </c>
      <c r="V10">
        <v>0.1666666666652492</v>
      </c>
      <c r="W10">
        <v>0.16666666666727567</v>
      </c>
      <c r="Y10">
        <f t="shared" si="6"/>
        <v>7</v>
      </c>
      <c r="Z10">
        <f t="shared" si="7"/>
        <v>23</v>
      </c>
      <c r="AA10">
        <f t="shared" si="3"/>
        <v>6436343</v>
      </c>
      <c r="AB10">
        <f t="shared" si="4"/>
        <v>11791000</v>
      </c>
    </row>
    <row r="11">
      <c r="A11" s="65"/>
      <c r="Y11">
        <f t="shared" si="6"/>
        <v>8</v>
      </c>
      <c r="Z11">
        <f t="shared" si="7"/>
        <v>26</v>
      </c>
      <c r="AA11">
        <f t="shared" si="3"/>
        <v>11881376</v>
      </c>
      <c r="AB11">
        <f t="shared" si="4"/>
        <v>23672376</v>
      </c>
    </row>
    <row r="12">
      <c r="A12" s="63">
        <v>0.0</v>
      </c>
      <c r="B12">
        <f t="shared" ref="B12:B17" si="13">B$1^A12</f>
        <v>1</v>
      </c>
      <c r="C12" s="1">
        <v>0.0</v>
      </c>
      <c r="D12" s="1">
        <v>0.0</v>
      </c>
      <c r="E12" s="1">
        <v>0.0</v>
      </c>
      <c r="F12" s="1">
        <v>0.0</v>
      </c>
      <c r="G12" s="1">
        <v>0.0</v>
      </c>
      <c r="J12">
        <v>1.0</v>
      </c>
      <c r="K12">
        <v>0.0</v>
      </c>
      <c r="L12">
        <v>0.0</v>
      </c>
      <c r="M12">
        <v>0.0</v>
      </c>
      <c r="N12">
        <v>0.0</v>
      </c>
      <c r="O12">
        <v>0.0</v>
      </c>
      <c r="Y12">
        <f t="shared" si="6"/>
        <v>9</v>
      </c>
      <c r="Z12">
        <f t="shared" si="7"/>
        <v>29</v>
      </c>
      <c r="AA12">
        <f t="shared" si="3"/>
        <v>20511149</v>
      </c>
      <c r="AB12">
        <f t="shared" si="4"/>
        <v>44183525</v>
      </c>
    </row>
    <row r="13">
      <c r="A13" s="65">
        <f t="shared" ref="A13:A17" si="14">A12+1</f>
        <v>1</v>
      </c>
      <c r="B13">
        <f t="shared" si="13"/>
        <v>2</v>
      </c>
      <c r="C13" s="1">
        <f t="shared" ref="C13:C17" si="15">B12</f>
        <v>1</v>
      </c>
      <c r="D13" s="1">
        <v>0.0</v>
      </c>
      <c r="E13" s="1">
        <v>0.0</v>
      </c>
      <c r="F13" s="1">
        <v>0.0</v>
      </c>
      <c r="G13" s="1">
        <v>0.0</v>
      </c>
      <c r="J13">
        <v>-0.499999999999967</v>
      </c>
      <c r="K13">
        <v>1.0</v>
      </c>
      <c r="L13">
        <v>0.0</v>
      </c>
      <c r="M13">
        <v>0.0</v>
      </c>
      <c r="N13">
        <v>0.0</v>
      </c>
      <c r="O13">
        <v>0.0</v>
      </c>
      <c r="Y13">
        <f t="shared" si="6"/>
        <v>10</v>
      </c>
      <c r="Z13">
        <f t="shared" si="7"/>
        <v>32</v>
      </c>
      <c r="AA13">
        <f t="shared" si="3"/>
        <v>33554432</v>
      </c>
      <c r="AB13">
        <f t="shared" si="4"/>
        <v>77737957</v>
      </c>
    </row>
    <row r="14">
      <c r="A14" s="65">
        <f t="shared" si="14"/>
        <v>2</v>
      </c>
      <c r="B14">
        <f t="shared" si="13"/>
        <v>4</v>
      </c>
      <c r="C14" s="1">
        <f t="shared" si="15"/>
        <v>2</v>
      </c>
      <c r="D14" s="1">
        <f t="shared" ref="D14:D17" si="16">C13</f>
        <v>1</v>
      </c>
      <c r="E14" s="1">
        <v>0.0</v>
      </c>
      <c r="F14" s="1">
        <v>0.0</v>
      </c>
      <c r="G14" s="1">
        <v>0.0</v>
      </c>
      <c r="J14">
        <v>0.16666666666665478</v>
      </c>
      <c r="K14">
        <v>-0.499999999999967</v>
      </c>
      <c r="L14">
        <v>1.0</v>
      </c>
      <c r="M14">
        <v>0.0</v>
      </c>
      <c r="N14">
        <v>0.0</v>
      </c>
      <c r="O14">
        <v>0.0</v>
      </c>
      <c r="Y14">
        <f t="shared" si="6"/>
        <v>11</v>
      </c>
      <c r="Z14">
        <f t="shared" si="7"/>
        <v>35</v>
      </c>
      <c r="AA14">
        <f t="shared" si="3"/>
        <v>52521875</v>
      </c>
      <c r="AB14">
        <f t="shared" si="4"/>
        <v>130259832</v>
      </c>
    </row>
    <row r="15">
      <c r="A15" s="65">
        <f t="shared" si="14"/>
        <v>3</v>
      </c>
      <c r="B15">
        <f t="shared" si="13"/>
        <v>8</v>
      </c>
      <c r="C15" s="1">
        <f t="shared" si="15"/>
        <v>4</v>
      </c>
      <c r="D15" s="1">
        <f t="shared" si="16"/>
        <v>2</v>
      </c>
      <c r="E15" s="1">
        <f t="shared" ref="E15:E17" si="17">D14</f>
        <v>1</v>
      </c>
      <c r="F15" s="1">
        <v>0.0</v>
      </c>
      <c r="G15" s="1">
        <v>0.0</v>
      </c>
      <c r="J15">
        <v>7.23230998898673E-15</v>
      </c>
      <c r="K15">
        <v>0.16666666666665478</v>
      </c>
      <c r="L15">
        <v>-0.499999999999967</v>
      </c>
      <c r="M15">
        <v>1.0</v>
      </c>
      <c r="N15">
        <v>0.0</v>
      </c>
      <c r="O15">
        <v>0.0</v>
      </c>
      <c r="Y15">
        <f t="shared" si="6"/>
        <v>12</v>
      </c>
      <c r="Z15">
        <f t="shared" si="7"/>
        <v>38</v>
      </c>
      <c r="AA15">
        <f t="shared" si="3"/>
        <v>79235168</v>
      </c>
      <c r="AB15">
        <f t="shared" si="4"/>
        <v>209495000</v>
      </c>
    </row>
    <row r="16">
      <c r="A16" s="65">
        <f t="shared" si="14"/>
        <v>4</v>
      </c>
      <c r="B16">
        <f t="shared" si="13"/>
        <v>16</v>
      </c>
      <c r="C16" s="1">
        <f t="shared" si="15"/>
        <v>8</v>
      </c>
      <c r="D16" s="1">
        <f t="shared" si="16"/>
        <v>4</v>
      </c>
      <c r="E16" s="1">
        <f t="shared" si="17"/>
        <v>2</v>
      </c>
      <c r="F16" s="1">
        <f t="shared" ref="F16:F17" si="18">E15</f>
        <v>1</v>
      </c>
      <c r="G16" s="1">
        <v>0.0</v>
      </c>
      <c r="J16">
        <v>-0.033333333333429215</v>
      </c>
      <c r="K16">
        <v>7.23230998898673E-15</v>
      </c>
      <c r="L16">
        <v>0.16666666666665478</v>
      </c>
      <c r="M16">
        <v>-0.499999999999967</v>
      </c>
      <c r="N16">
        <v>1.0</v>
      </c>
      <c r="O16">
        <v>0.0</v>
      </c>
      <c r="Y16">
        <f t="shared" si="6"/>
        <v>13</v>
      </c>
      <c r="Z16">
        <f t="shared" si="7"/>
        <v>41</v>
      </c>
      <c r="AA16">
        <f t="shared" si="3"/>
        <v>115856201</v>
      </c>
      <c r="AB16">
        <f t="shared" si="4"/>
        <v>325351201</v>
      </c>
    </row>
    <row r="17">
      <c r="A17" s="65">
        <f t="shared" si="14"/>
        <v>5</v>
      </c>
      <c r="B17">
        <f t="shared" si="13"/>
        <v>32</v>
      </c>
      <c r="C17" s="1">
        <f t="shared" si="15"/>
        <v>16</v>
      </c>
      <c r="D17" s="1">
        <f t="shared" si="16"/>
        <v>8</v>
      </c>
      <c r="E17" s="1">
        <f t="shared" si="17"/>
        <v>4</v>
      </c>
      <c r="F17" s="1">
        <f t="shared" si="18"/>
        <v>2</v>
      </c>
      <c r="G17" s="1">
        <f>F16</f>
        <v>1</v>
      </c>
      <c r="J17">
        <v>1.6890062898921176E-13</v>
      </c>
      <c r="K17">
        <v>-0.033333333333429215</v>
      </c>
      <c r="L17">
        <v>7.23230998898673E-15</v>
      </c>
      <c r="M17">
        <v>0.16666666666665478</v>
      </c>
      <c r="N17">
        <v>-0.499999999999967</v>
      </c>
      <c r="O17">
        <v>1.0</v>
      </c>
      <c r="Y17">
        <f t="shared" si="6"/>
        <v>14</v>
      </c>
      <c r="Z17">
        <f t="shared" si="7"/>
        <v>44</v>
      </c>
      <c r="AA17">
        <f t="shared" si="3"/>
        <v>164916224</v>
      </c>
      <c r="AB17">
        <f t="shared" si="4"/>
        <v>490267425</v>
      </c>
    </row>
    <row r="18">
      <c r="A18" s="65"/>
      <c r="Y18">
        <f t="shared" si="6"/>
        <v>15</v>
      </c>
      <c r="Z18">
        <f t="shared" si="7"/>
        <v>47</v>
      </c>
      <c r="AA18">
        <f t="shared" si="3"/>
        <v>229345007</v>
      </c>
      <c r="AB18">
        <f t="shared" si="4"/>
        <v>719612432</v>
      </c>
    </row>
    <row r="19">
      <c r="A19" s="65"/>
      <c r="B19" s="1">
        <f t="shared" ref="B19:B23" si="20">B20</f>
        <v>1</v>
      </c>
      <c r="C19" s="1">
        <v>0.0</v>
      </c>
      <c r="D19" s="1">
        <v>0.0</v>
      </c>
      <c r="E19" s="1">
        <v>0.0</v>
      </c>
      <c r="F19" s="1">
        <v>0.0</v>
      </c>
      <c r="G19" s="1">
        <v>0.0</v>
      </c>
      <c r="J19" s="1">
        <f t="shared" ref="J19:J23" si="21">J20</f>
        <v>1</v>
      </c>
      <c r="K19" s="1">
        <v>0.0</v>
      </c>
      <c r="L19" s="1">
        <v>0.0</v>
      </c>
      <c r="M19" s="1">
        <v>0.0</v>
      </c>
      <c r="N19" s="1">
        <v>0.0</v>
      </c>
      <c r="O19" s="1">
        <v>0.0</v>
      </c>
      <c r="R19">
        <f t="shared" ref="R19:W19" si="19">$B$2^$A12</f>
        <v>1</v>
      </c>
      <c r="S19">
        <f t="shared" si="19"/>
        <v>1</v>
      </c>
      <c r="T19">
        <f t="shared" si="19"/>
        <v>1</v>
      </c>
      <c r="U19">
        <f t="shared" si="19"/>
        <v>1</v>
      </c>
      <c r="V19">
        <f t="shared" si="19"/>
        <v>1</v>
      </c>
      <c r="W19">
        <f t="shared" si="19"/>
        <v>1</v>
      </c>
    </row>
    <row r="20">
      <c r="A20" s="65"/>
      <c r="B20" s="1">
        <f t="shared" si="20"/>
        <v>1</v>
      </c>
      <c r="C20" s="1">
        <f t="shared" ref="C20:C23" si="23">C21</f>
        <v>3</v>
      </c>
      <c r="D20" s="1">
        <v>0.0</v>
      </c>
      <c r="E20" s="1">
        <v>0.0</v>
      </c>
      <c r="F20" s="1">
        <v>0.0</v>
      </c>
      <c r="G20" s="1">
        <v>0.0</v>
      </c>
      <c r="J20" s="1">
        <f t="shared" si="21"/>
        <v>1</v>
      </c>
      <c r="K20" s="1">
        <f t="shared" ref="K20:K23" si="24">K21</f>
        <v>0.5</v>
      </c>
      <c r="L20" s="1">
        <v>0.0</v>
      </c>
      <c r="M20" s="1">
        <v>0.0</v>
      </c>
      <c r="N20" s="1">
        <v>0.0</v>
      </c>
      <c r="O20" s="1">
        <v>0.0</v>
      </c>
      <c r="R20">
        <f t="shared" ref="R20:W20" si="22">$B$2^$A13</f>
        <v>3</v>
      </c>
      <c r="S20">
        <f t="shared" si="22"/>
        <v>3</v>
      </c>
      <c r="T20">
        <f t="shared" si="22"/>
        <v>3</v>
      </c>
      <c r="U20">
        <f t="shared" si="22"/>
        <v>3</v>
      </c>
      <c r="V20">
        <f t="shared" si="22"/>
        <v>3</v>
      </c>
      <c r="W20">
        <f t="shared" si="22"/>
        <v>3</v>
      </c>
    </row>
    <row r="21">
      <c r="A21" s="65"/>
      <c r="B21" s="1">
        <f t="shared" si="20"/>
        <v>1</v>
      </c>
      <c r="C21" s="1">
        <f t="shared" si="23"/>
        <v>3</v>
      </c>
      <c r="D21" s="1">
        <f t="shared" ref="D21:D23" si="26">D22</f>
        <v>9</v>
      </c>
      <c r="E21" s="1">
        <v>0.0</v>
      </c>
      <c r="F21" s="1">
        <v>0.0</v>
      </c>
      <c r="G21" s="1">
        <v>0.0</v>
      </c>
      <c r="J21" s="1">
        <f t="shared" si="21"/>
        <v>1</v>
      </c>
      <c r="K21" s="1">
        <f t="shared" si="24"/>
        <v>0.5</v>
      </c>
      <c r="L21" s="1">
        <f t="shared" ref="L21:L23" si="27">L22</f>
        <v>0.3333333333</v>
      </c>
      <c r="M21" s="1">
        <v>0.0</v>
      </c>
      <c r="N21" s="1">
        <v>0.0</v>
      </c>
      <c r="O21" s="1">
        <v>0.0</v>
      </c>
      <c r="R21">
        <f t="shared" ref="R21:W21" si="25">$B$2^$A14</f>
        <v>9</v>
      </c>
      <c r="S21">
        <f t="shared" si="25"/>
        <v>9</v>
      </c>
      <c r="T21">
        <f t="shared" si="25"/>
        <v>9</v>
      </c>
      <c r="U21">
        <f t="shared" si="25"/>
        <v>9</v>
      </c>
      <c r="V21">
        <f t="shared" si="25"/>
        <v>9</v>
      </c>
      <c r="W21">
        <f t="shared" si="25"/>
        <v>9</v>
      </c>
    </row>
    <row r="22">
      <c r="A22" s="65"/>
      <c r="B22" s="1">
        <f t="shared" si="20"/>
        <v>1</v>
      </c>
      <c r="C22" s="1">
        <f t="shared" si="23"/>
        <v>3</v>
      </c>
      <c r="D22" s="1">
        <f t="shared" si="26"/>
        <v>9</v>
      </c>
      <c r="E22" s="1">
        <f t="shared" ref="E22:E23" si="29">E23</f>
        <v>27</v>
      </c>
      <c r="F22" s="1">
        <v>0.0</v>
      </c>
      <c r="G22" s="1">
        <v>0.0</v>
      </c>
      <c r="J22" s="1">
        <f t="shared" si="21"/>
        <v>1</v>
      </c>
      <c r="K22" s="1">
        <f t="shared" si="24"/>
        <v>0.5</v>
      </c>
      <c r="L22" s="1">
        <f t="shared" si="27"/>
        <v>0.3333333333</v>
      </c>
      <c r="M22" s="1">
        <f t="shared" ref="M22:M23" si="30">M23</f>
        <v>0.25</v>
      </c>
      <c r="N22" s="1">
        <v>0.0</v>
      </c>
      <c r="O22" s="1">
        <v>0.0</v>
      </c>
      <c r="R22">
        <f t="shared" ref="R22:W22" si="28">$B$2^$A15</f>
        <v>27</v>
      </c>
      <c r="S22">
        <f t="shared" si="28"/>
        <v>27</v>
      </c>
      <c r="T22">
        <f t="shared" si="28"/>
        <v>27</v>
      </c>
      <c r="U22">
        <f t="shared" si="28"/>
        <v>27</v>
      </c>
      <c r="V22">
        <f t="shared" si="28"/>
        <v>27</v>
      </c>
      <c r="W22">
        <f t="shared" si="28"/>
        <v>27</v>
      </c>
    </row>
    <row r="23">
      <c r="A23" s="65"/>
      <c r="B23" s="1">
        <f t="shared" si="20"/>
        <v>1</v>
      </c>
      <c r="C23" s="1">
        <f t="shared" si="23"/>
        <v>3</v>
      </c>
      <c r="D23" s="1">
        <f t="shared" si="26"/>
        <v>9</v>
      </c>
      <c r="E23" s="1">
        <f t="shared" si="29"/>
        <v>27</v>
      </c>
      <c r="F23" s="1">
        <f>F24</f>
        <v>81</v>
      </c>
      <c r="G23" s="1">
        <v>0.0</v>
      </c>
      <c r="J23" s="1">
        <f t="shared" si="21"/>
        <v>1</v>
      </c>
      <c r="K23" s="1">
        <f t="shared" si="24"/>
        <v>0.5</v>
      </c>
      <c r="L23" s="1">
        <f t="shared" si="27"/>
        <v>0.3333333333</v>
      </c>
      <c r="M23" s="1">
        <f t="shared" si="30"/>
        <v>0.25</v>
      </c>
      <c r="N23" s="1">
        <f>N24</f>
        <v>0.2</v>
      </c>
      <c r="O23" s="1">
        <v>0.0</v>
      </c>
      <c r="R23">
        <f t="shared" ref="R23:W23" si="31">$B$2^$A16</f>
        <v>81</v>
      </c>
      <c r="S23">
        <f t="shared" si="31"/>
        <v>81</v>
      </c>
      <c r="T23">
        <f t="shared" si="31"/>
        <v>81</v>
      </c>
      <c r="U23">
        <f t="shared" si="31"/>
        <v>81</v>
      </c>
      <c r="V23">
        <f t="shared" si="31"/>
        <v>81</v>
      </c>
      <c r="W23">
        <f t="shared" si="31"/>
        <v>81</v>
      </c>
    </row>
    <row r="24">
      <c r="A24" s="65"/>
      <c r="B24" s="1">
        <f t="shared" ref="B24:G24" si="32">$B2^B3</f>
        <v>1</v>
      </c>
      <c r="C24" s="1">
        <f t="shared" si="32"/>
        <v>3</v>
      </c>
      <c r="D24" s="1">
        <f t="shared" si="32"/>
        <v>9</v>
      </c>
      <c r="E24" s="1">
        <f t="shared" si="32"/>
        <v>27</v>
      </c>
      <c r="F24" s="1">
        <f t="shared" si="32"/>
        <v>81</v>
      </c>
      <c r="G24" s="1">
        <f t="shared" si="32"/>
        <v>243</v>
      </c>
      <c r="J24" s="1">
        <f t="shared" ref="J24:O24" si="33">J3^(-1)</f>
        <v>1</v>
      </c>
      <c r="K24" s="1">
        <f t="shared" si="33"/>
        <v>0.5</v>
      </c>
      <c r="L24" s="1">
        <f t="shared" si="33"/>
        <v>0.3333333333</v>
      </c>
      <c r="M24" s="1">
        <f t="shared" si="33"/>
        <v>0.25</v>
      </c>
      <c r="N24" s="1">
        <f t="shared" si="33"/>
        <v>0.2</v>
      </c>
      <c r="O24" s="1">
        <f t="shared" si="33"/>
        <v>0.1666666667</v>
      </c>
      <c r="R24">
        <f t="shared" ref="R24:W24" si="34">$B$2^$A17</f>
        <v>243</v>
      </c>
      <c r="S24">
        <f t="shared" si="34"/>
        <v>243</v>
      </c>
      <c r="T24">
        <f t="shared" si="34"/>
        <v>243</v>
      </c>
      <c r="U24">
        <f t="shared" si="34"/>
        <v>243</v>
      </c>
      <c r="V24">
        <f t="shared" si="34"/>
        <v>243</v>
      </c>
      <c r="W24">
        <f t="shared" si="34"/>
        <v>243</v>
      </c>
    </row>
    <row r="25">
      <c r="A25" s="65"/>
    </row>
    <row r="26">
      <c r="A26" s="65"/>
      <c r="B26" s="8">
        <f t="shared" ref="B26:G26" si="35">B5*B12*B19</f>
        <v>1</v>
      </c>
      <c r="C26" s="8">
        <f t="shared" si="35"/>
        <v>0</v>
      </c>
      <c r="D26" s="8">
        <f t="shared" si="35"/>
        <v>0</v>
      </c>
      <c r="E26" s="8">
        <f t="shared" si="35"/>
        <v>0</v>
      </c>
      <c r="F26" s="8">
        <f t="shared" si="35"/>
        <v>0</v>
      </c>
      <c r="G26" s="8">
        <f t="shared" si="35"/>
        <v>0</v>
      </c>
      <c r="J26" s="8">
        <f t="shared" ref="J26:O26" si="36">J5*J12*J19</f>
        <v>1</v>
      </c>
      <c r="K26" s="8">
        <f t="shared" si="36"/>
        <v>0</v>
      </c>
      <c r="L26" s="8">
        <f t="shared" si="36"/>
        <v>0</v>
      </c>
      <c r="M26" s="8">
        <f t="shared" si="36"/>
        <v>0</v>
      </c>
      <c r="N26" s="8">
        <f t="shared" si="36"/>
        <v>0</v>
      </c>
      <c r="O26" s="8">
        <f t="shared" si="36"/>
        <v>0</v>
      </c>
      <c r="R26">
        <f t="shared" ref="R26:W26" si="37">R5*R19</f>
        <v>1</v>
      </c>
      <c r="S26">
        <f t="shared" si="37"/>
        <v>0</v>
      </c>
      <c r="T26">
        <f t="shared" si="37"/>
        <v>0</v>
      </c>
      <c r="U26">
        <f t="shared" si="37"/>
        <v>0</v>
      </c>
      <c r="V26">
        <f t="shared" si="37"/>
        <v>0</v>
      </c>
      <c r="W26">
        <f t="shared" si="37"/>
        <v>0</v>
      </c>
    </row>
    <row r="27">
      <c r="A27" s="65"/>
      <c r="B27" s="8">
        <f t="shared" ref="B27:G27" si="38">B6*B13*B20</f>
        <v>2</v>
      </c>
      <c r="C27" s="8">
        <f t="shared" si="38"/>
        <v>3</v>
      </c>
      <c r="D27" s="8">
        <f t="shared" si="38"/>
        <v>0</v>
      </c>
      <c r="E27" s="8">
        <f t="shared" si="38"/>
        <v>0</v>
      </c>
      <c r="F27" s="8">
        <f t="shared" si="38"/>
        <v>0</v>
      </c>
      <c r="G27" s="8">
        <f t="shared" si="38"/>
        <v>0</v>
      </c>
      <c r="J27" s="8">
        <f t="shared" ref="J27:O27" si="39">J6*J13*J20</f>
        <v>-0.5</v>
      </c>
      <c r="K27" s="8">
        <f t="shared" si="39"/>
        <v>0.5</v>
      </c>
      <c r="L27" s="8">
        <f t="shared" si="39"/>
        <v>0</v>
      </c>
      <c r="M27" s="8">
        <f t="shared" si="39"/>
        <v>0</v>
      </c>
      <c r="N27" s="8">
        <f t="shared" si="39"/>
        <v>0</v>
      </c>
      <c r="O27" s="8">
        <f t="shared" si="39"/>
        <v>0</v>
      </c>
      <c r="R27">
        <f t="shared" ref="R27:W27" si="40">R6*R20</f>
        <v>0.5</v>
      </c>
      <c r="S27">
        <f t="shared" si="40"/>
        <v>1.5</v>
      </c>
      <c r="T27">
        <f t="shared" si="40"/>
        <v>0</v>
      </c>
      <c r="U27">
        <f t="shared" si="40"/>
        <v>0</v>
      </c>
      <c r="V27">
        <f t="shared" si="40"/>
        <v>0</v>
      </c>
      <c r="W27">
        <f t="shared" si="40"/>
        <v>0</v>
      </c>
    </row>
    <row r="28">
      <c r="A28" s="65"/>
      <c r="B28" s="8">
        <f t="shared" ref="B28:G28" si="41">B7*B14*B21</f>
        <v>4</v>
      </c>
      <c r="C28" s="8">
        <f t="shared" si="41"/>
        <v>12</v>
      </c>
      <c r="D28" s="8">
        <f t="shared" si="41"/>
        <v>9</v>
      </c>
      <c r="E28" s="8">
        <f t="shared" si="41"/>
        <v>0</v>
      </c>
      <c r="F28" s="8">
        <f t="shared" si="41"/>
        <v>0</v>
      </c>
      <c r="G28" s="8">
        <f t="shared" si="41"/>
        <v>0</v>
      </c>
      <c r="J28" s="8">
        <f t="shared" ref="J28:O28" si="42">J7*J14*J21</f>
        <v>0.1666666667</v>
      </c>
      <c r="K28" s="8">
        <f t="shared" si="42"/>
        <v>-0.5</v>
      </c>
      <c r="L28" s="8">
        <f t="shared" si="42"/>
        <v>0.3333333333</v>
      </c>
      <c r="M28" s="8">
        <f t="shared" si="42"/>
        <v>0</v>
      </c>
      <c r="N28" s="8">
        <f t="shared" si="42"/>
        <v>0</v>
      </c>
      <c r="O28" s="8">
        <f t="shared" si="42"/>
        <v>0</v>
      </c>
      <c r="R28">
        <f t="shared" ref="R28:W28" si="43">R7*R21</f>
        <v>-0.5</v>
      </c>
      <c r="S28">
        <f t="shared" si="43"/>
        <v>1.5</v>
      </c>
      <c r="T28">
        <f t="shared" si="43"/>
        <v>3</v>
      </c>
      <c r="U28">
        <f t="shared" si="43"/>
        <v>0</v>
      </c>
      <c r="V28">
        <f t="shared" si="43"/>
        <v>0</v>
      </c>
      <c r="W28">
        <f t="shared" si="43"/>
        <v>0</v>
      </c>
    </row>
    <row r="29">
      <c r="A29" s="65"/>
      <c r="B29" s="8">
        <f t="shared" ref="B29:G29" si="44">B8*B15*B22</f>
        <v>8</v>
      </c>
      <c r="C29" s="8">
        <f t="shared" si="44"/>
        <v>36</v>
      </c>
      <c r="D29" s="8">
        <f t="shared" si="44"/>
        <v>54</v>
      </c>
      <c r="E29" s="8">
        <f t="shared" si="44"/>
        <v>27</v>
      </c>
      <c r="F29" s="8">
        <f t="shared" si="44"/>
        <v>0</v>
      </c>
      <c r="G29" s="8">
        <f t="shared" si="44"/>
        <v>0</v>
      </c>
      <c r="J29" s="8">
        <f t="shared" ref="J29:O29" si="45">J8*J15*J22</f>
        <v>0</v>
      </c>
      <c r="K29" s="8">
        <f t="shared" si="45"/>
        <v>0.25</v>
      </c>
      <c r="L29" s="8">
        <f t="shared" si="45"/>
        <v>-0.5</v>
      </c>
      <c r="M29" s="8">
        <f t="shared" si="45"/>
        <v>0.25</v>
      </c>
      <c r="N29" s="8">
        <f t="shared" si="45"/>
        <v>0</v>
      </c>
      <c r="O29" s="8">
        <f t="shared" si="45"/>
        <v>0</v>
      </c>
      <c r="R29">
        <f t="shared" ref="R29:W29" si="46">R8*R22</f>
        <v>-1</v>
      </c>
      <c r="S29">
        <f t="shared" si="46"/>
        <v>-2.25</v>
      </c>
      <c r="T29">
        <f t="shared" si="46"/>
        <v>4.5</v>
      </c>
      <c r="U29">
        <f t="shared" si="46"/>
        <v>6.75</v>
      </c>
      <c r="V29">
        <f t="shared" si="46"/>
        <v>0</v>
      </c>
      <c r="W29">
        <f t="shared" si="46"/>
        <v>0</v>
      </c>
    </row>
    <row r="30">
      <c r="A30" s="65"/>
      <c r="B30" s="8">
        <f t="shared" ref="B30:G30" si="47">B9*B16*B23</f>
        <v>16</v>
      </c>
      <c r="C30" s="8">
        <f t="shared" si="47"/>
        <v>96</v>
      </c>
      <c r="D30" s="8">
        <f t="shared" si="47"/>
        <v>216</v>
      </c>
      <c r="E30" s="8">
        <f t="shared" si="47"/>
        <v>216</v>
      </c>
      <c r="F30" s="8">
        <f t="shared" si="47"/>
        <v>81</v>
      </c>
      <c r="G30" s="8">
        <f t="shared" si="47"/>
        <v>0</v>
      </c>
      <c r="J30" s="8">
        <f t="shared" ref="J30:O30" si="48">J9*J16*J23</f>
        <v>-0.03333333333</v>
      </c>
      <c r="K30" s="8">
        <f t="shared" si="48"/>
        <v>0</v>
      </c>
      <c r="L30" s="8">
        <f t="shared" si="48"/>
        <v>0.3333333333</v>
      </c>
      <c r="M30" s="8">
        <f t="shared" si="48"/>
        <v>-0.5</v>
      </c>
      <c r="N30" s="8">
        <f t="shared" si="48"/>
        <v>0.2</v>
      </c>
      <c r="O30" s="8">
        <f t="shared" si="48"/>
        <v>0</v>
      </c>
      <c r="R30">
        <f t="shared" ref="R30:W30" si="49">R9*R23</f>
        <v>1.3</v>
      </c>
      <c r="S30">
        <f t="shared" si="49"/>
        <v>-6</v>
      </c>
      <c r="T30">
        <f t="shared" si="49"/>
        <v>-9</v>
      </c>
      <c r="U30">
        <f t="shared" si="49"/>
        <v>13.5</v>
      </c>
      <c r="V30">
        <f t="shared" si="49"/>
        <v>16.2</v>
      </c>
      <c r="W30">
        <f t="shared" si="49"/>
        <v>0</v>
      </c>
    </row>
    <row r="31">
      <c r="A31" s="65"/>
      <c r="B31" s="8">
        <f t="shared" ref="B31:G31" si="50">B10*B17*B24</f>
        <v>32</v>
      </c>
      <c r="C31" s="8">
        <f t="shared" si="50"/>
        <v>240</v>
      </c>
      <c r="D31" s="8">
        <f t="shared" si="50"/>
        <v>720</v>
      </c>
      <c r="E31" s="8">
        <f t="shared" si="50"/>
        <v>1080</v>
      </c>
      <c r="F31" s="8">
        <f t="shared" si="50"/>
        <v>810</v>
      </c>
      <c r="G31" s="8">
        <f t="shared" si="50"/>
        <v>243</v>
      </c>
      <c r="J31" s="8">
        <f t="shared" ref="J31:O31" si="51">J10*J17*J24</f>
        <v>0</v>
      </c>
      <c r="K31" s="8">
        <f t="shared" si="51"/>
        <v>-0.08333333333</v>
      </c>
      <c r="L31" s="8">
        <f t="shared" si="51"/>
        <v>0</v>
      </c>
      <c r="M31" s="8">
        <f t="shared" si="51"/>
        <v>0.4166666667</v>
      </c>
      <c r="N31" s="8">
        <f t="shared" si="51"/>
        <v>-0.5</v>
      </c>
      <c r="O31" s="8">
        <f t="shared" si="51"/>
        <v>0.1666666667</v>
      </c>
      <c r="R31">
        <f t="shared" ref="R31:W31" si="52">R10*R24</f>
        <v>5</v>
      </c>
      <c r="S31">
        <f t="shared" si="52"/>
        <v>9.75</v>
      </c>
      <c r="T31">
        <f t="shared" si="52"/>
        <v>-30</v>
      </c>
      <c r="U31">
        <f t="shared" si="52"/>
        <v>-33.75</v>
      </c>
      <c r="V31">
        <f t="shared" si="52"/>
        <v>40.5</v>
      </c>
      <c r="W31">
        <f t="shared" si="52"/>
        <v>40.5</v>
      </c>
    </row>
    <row r="32">
      <c r="A32" s="65"/>
    </row>
    <row r="33">
      <c r="A33" s="65"/>
      <c r="B33" s="8">
        <f t="array" ref="B33:G38">mmult(B26:G31,J26:O31)</f>
        <v>1</v>
      </c>
      <c r="C33" s="8">
        <v>0.0</v>
      </c>
      <c r="D33" s="8">
        <v>0.0</v>
      </c>
      <c r="E33" s="8">
        <v>0.0</v>
      </c>
      <c r="F33" s="8">
        <v>0.0</v>
      </c>
      <c r="G33" s="8">
        <v>0.0</v>
      </c>
      <c r="J33">
        <f t="shared" ref="J33:J38" si="53">E$1^(A12+1)</f>
        <v>3</v>
      </c>
      <c r="L33">
        <f t="array" ref="L33:L38">mmult(B33:G38,J33:J38)</f>
        <v>3</v>
      </c>
    </row>
    <row r="34">
      <c r="A34" s="65"/>
      <c r="B34" s="8">
        <v>0.500000000000099</v>
      </c>
      <c r="C34" s="8">
        <v>1.5</v>
      </c>
      <c r="D34" s="8">
        <v>0.0</v>
      </c>
      <c r="E34" s="8">
        <v>0.0</v>
      </c>
      <c r="F34" s="8">
        <v>0.0</v>
      </c>
      <c r="G34" s="8">
        <v>0.0</v>
      </c>
      <c r="J34">
        <f t="shared" si="53"/>
        <v>9</v>
      </c>
      <c r="L34">
        <v>15.000000000000297</v>
      </c>
    </row>
    <row r="35">
      <c r="A35" s="65"/>
      <c r="B35" s="8">
        <v>-0.4999999999997109</v>
      </c>
      <c r="C35" s="8">
        <v>1.5000000000002967</v>
      </c>
      <c r="D35" s="8">
        <v>3.0</v>
      </c>
      <c r="E35" s="8">
        <v>0.0</v>
      </c>
      <c r="F35" s="8">
        <v>0.0</v>
      </c>
      <c r="G35" s="8">
        <v>0.0</v>
      </c>
      <c r="J35">
        <f t="shared" si="53"/>
        <v>27</v>
      </c>
      <c r="L35">
        <v>93.00000000000354</v>
      </c>
    </row>
    <row r="36">
      <c r="A36" s="65"/>
      <c r="B36" s="8">
        <v>-0.9999999999992594</v>
      </c>
      <c r="C36" s="8">
        <v>-2.2499999999987015</v>
      </c>
      <c r="D36" s="8">
        <v>4.500000000000892</v>
      </c>
      <c r="E36" s="8">
        <v>6.75</v>
      </c>
      <c r="F36" s="8">
        <v>0.0</v>
      </c>
      <c r="G36" s="8">
        <v>0.0</v>
      </c>
      <c r="J36">
        <f t="shared" si="53"/>
        <v>81</v>
      </c>
      <c r="L36">
        <v>645.000000000038</v>
      </c>
    </row>
    <row r="37">
      <c r="A37" s="65"/>
      <c r="B37" s="8">
        <v>1.2999999999943999</v>
      </c>
      <c r="C37" s="8">
        <v>-5.99999999999556</v>
      </c>
      <c r="D37" s="8">
        <v>-8.999999999994792</v>
      </c>
      <c r="E37" s="8">
        <v>13.500000000002672</v>
      </c>
      <c r="F37" s="8">
        <v>16.2</v>
      </c>
      <c r="G37" s="8">
        <v>0.0</v>
      </c>
      <c r="J37">
        <f t="shared" si="53"/>
        <v>243</v>
      </c>
      <c r="L37">
        <v>4737.00000000038</v>
      </c>
    </row>
    <row r="38">
      <c r="A38" s="65"/>
      <c r="B38" s="8">
        <v>4.99999999997055</v>
      </c>
      <c r="C38" s="8">
        <v>9.749999999957957</v>
      </c>
      <c r="D38" s="8">
        <v>-29.999999999977714</v>
      </c>
      <c r="E38" s="8">
        <v>-33.7499999999805</v>
      </c>
      <c r="F38" s="8">
        <v>40.500000000008</v>
      </c>
      <c r="G38" s="8">
        <v>40.5</v>
      </c>
      <c r="J38">
        <f t="shared" si="53"/>
        <v>729</v>
      </c>
      <c r="L38">
        <v>35925.00000000366</v>
      </c>
    </row>
    <row r="39">
      <c r="A39" s="65"/>
    </row>
    <row r="40">
      <c r="A40" s="65"/>
      <c r="B40">
        <v>1.0</v>
      </c>
      <c r="C40">
        <v>0.0</v>
      </c>
      <c r="D40">
        <v>0.0</v>
      </c>
      <c r="E40">
        <v>0.0</v>
      </c>
      <c r="F40">
        <v>0.0</v>
      </c>
      <c r="G40">
        <v>0.0</v>
      </c>
      <c r="I40" s="8">
        <v>1.0</v>
      </c>
      <c r="K40">
        <f t="array" ref="K40:K45">mmult(B40:G45,I40:I45)</f>
        <v>1</v>
      </c>
      <c r="M40">
        <f t="array" ref="M40:M45">mmult(B40:G45,K40:K45)</f>
        <v>1</v>
      </c>
      <c r="P40">
        <f t="shared" ref="P40:U40" si="54">B40</f>
        <v>1</v>
      </c>
      <c r="Q40">
        <f t="shared" si="54"/>
        <v>0</v>
      </c>
      <c r="R40">
        <f t="shared" si="54"/>
        <v>0</v>
      </c>
      <c r="S40">
        <f t="shared" si="54"/>
        <v>0</v>
      </c>
      <c r="T40">
        <f t="shared" si="54"/>
        <v>0</v>
      </c>
      <c r="U40">
        <f t="shared" si="54"/>
        <v>0</v>
      </c>
      <c r="W40">
        <f t="array" ref="W40:AB45">mmult(P40:U45,P40:U45)</f>
        <v>1</v>
      </c>
      <c r="X40">
        <v>0.0</v>
      </c>
      <c r="Y40">
        <v>0.0</v>
      </c>
      <c r="Z40">
        <v>0.0</v>
      </c>
      <c r="AA40">
        <v>0.0</v>
      </c>
      <c r="AB40">
        <v>0.0</v>
      </c>
    </row>
    <row r="41">
      <c r="A41" s="65"/>
      <c r="B41">
        <v>1.0</v>
      </c>
      <c r="C41">
        <v>1.0</v>
      </c>
      <c r="D41">
        <v>0.0</v>
      </c>
      <c r="E41">
        <v>0.0</v>
      </c>
      <c r="F41">
        <v>0.0</v>
      </c>
      <c r="G41">
        <v>0.0</v>
      </c>
      <c r="I41" s="2">
        <v>-0.5</v>
      </c>
      <c r="K41">
        <v>0.5</v>
      </c>
      <c r="M41">
        <v>1.5</v>
      </c>
      <c r="P41">
        <f t="shared" ref="P41:U41" si="55">B41</f>
        <v>1</v>
      </c>
      <c r="Q41">
        <f t="shared" si="55"/>
        <v>1</v>
      </c>
      <c r="R41">
        <f t="shared" si="55"/>
        <v>0</v>
      </c>
      <c r="S41">
        <f t="shared" si="55"/>
        <v>0</v>
      </c>
      <c r="T41">
        <f t="shared" si="55"/>
        <v>0</v>
      </c>
      <c r="U41">
        <f t="shared" si="55"/>
        <v>0</v>
      </c>
      <c r="W41">
        <v>2.0</v>
      </c>
      <c r="X41">
        <v>1.0</v>
      </c>
      <c r="Y41">
        <v>0.0</v>
      </c>
      <c r="Z41">
        <v>0.0</v>
      </c>
      <c r="AA41">
        <v>0.0</v>
      </c>
      <c r="AB41">
        <v>0.0</v>
      </c>
    </row>
    <row r="42">
      <c r="A42" s="65"/>
      <c r="B42">
        <v>1.0</v>
      </c>
      <c r="C42">
        <v>2.0</v>
      </c>
      <c r="D42">
        <v>1.0</v>
      </c>
      <c r="E42">
        <v>0.0</v>
      </c>
      <c r="F42">
        <v>0.0</v>
      </c>
      <c r="G42">
        <v>0.0</v>
      </c>
      <c r="I42" s="8">
        <v>1.0</v>
      </c>
      <c r="K42">
        <v>1.0</v>
      </c>
      <c r="M42">
        <v>3.0</v>
      </c>
      <c r="P42">
        <f t="shared" ref="P42:U42" si="56">B42</f>
        <v>1</v>
      </c>
      <c r="Q42">
        <f t="shared" si="56"/>
        <v>2</v>
      </c>
      <c r="R42">
        <f t="shared" si="56"/>
        <v>1</v>
      </c>
      <c r="S42">
        <f t="shared" si="56"/>
        <v>0</v>
      </c>
      <c r="T42">
        <f t="shared" si="56"/>
        <v>0</v>
      </c>
      <c r="U42">
        <f t="shared" si="56"/>
        <v>0</v>
      </c>
      <c r="W42">
        <v>4.0</v>
      </c>
      <c r="X42">
        <v>4.0</v>
      </c>
      <c r="Y42">
        <v>1.0</v>
      </c>
      <c r="Z42">
        <v>0.0</v>
      </c>
      <c r="AA42">
        <v>0.0</v>
      </c>
      <c r="AB42">
        <v>0.0</v>
      </c>
    </row>
    <row r="43">
      <c r="A43" s="65"/>
      <c r="B43">
        <v>1.0</v>
      </c>
      <c r="C43" s="1">
        <v>3.0</v>
      </c>
      <c r="D43" s="1">
        <v>3.0</v>
      </c>
      <c r="E43">
        <v>1.0</v>
      </c>
      <c r="F43">
        <v>0.0</v>
      </c>
      <c r="G43">
        <v>0.0</v>
      </c>
      <c r="I43" s="8">
        <v>1.0</v>
      </c>
      <c r="K43">
        <v>3.5</v>
      </c>
      <c r="M43">
        <v>9.0</v>
      </c>
      <c r="P43">
        <f t="shared" ref="P43:U43" si="57">B43</f>
        <v>1</v>
      </c>
      <c r="Q43">
        <f t="shared" si="57"/>
        <v>3</v>
      </c>
      <c r="R43">
        <f t="shared" si="57"/>
        <v>3</v>
      </c>
      <c r="S43">
        <f t="shared" si="57"/>
        <v>1</v>
      </c>
      <c r="T43">
        <f t="shared" si="57"/>
        <v>0</v>
      </c>
      <c r="U43">
        <f t="shared" si="57"/>
        <v>0</v>
      </c>
      <c r="W43">
        <v>8.0</v>
      </c>
      <c r="X43">
        <v>12.0</v>
      </c>
      <c r="Y43">
        <v>6.0</v>
      </c>
      <c r="Z43">
        <v>1.0</v>
      </c>
      <c r="AA43">
        <v>0.0</v>
      </c>
      <c r="AB43">
        <v>0.0</v>
      </c>
    </row>
    <row r="44">
      <c r="A44" s="65"/>
      <c r="B44">
        <v>1.0</v>
      </c>
      <c r="C44">
        <v>4.0</v>
      </c>
      <c r="D44">
        <v>6.0</v>
      </c>
      <c r="E44">
        <v>4.0</v>
      </c>
      <c r="F44">
        <v>1.0</v>
      </c>
      <c r="G44">
        <v>0.0</v>
      </c>
      <c r="I44" s="2">
        <v>3.0</v>
      </c>
      <c r="K44">
        <v>12.0</v>
      </c>
      <c r="M44">
        <v>35.0</v>
      </c>
      <c r="P44">
        <f t="shared" ref="P44:U44" si="58">B44</f>
        <v>1</v>
      </c>
      <c r="Q44">
        <f t="shared" si="58"/>
        <v>4</v>
      </c>
      <c r="R44">
        <f t="shared" si="58"/>
        <v>6</v>
      </c>
      <c r="S44">
        <f t="shared" si="58"/>
        <v>4</v>
      </c>
      <c r="T44">
        <f t="shared" si="58"/>
        <v>1</v>
      </c>
      <c r="U44">
        <f t="shared" si="58"/>
        <v>0</v>
      </c>
      <c r="W44">
        <v>16.0</v>
      </c>
      <c r="X44">
        <v>32.0</v>
      </c>
      <c r="Y44">
        <v>24.0</v>
      </c>
      <c r="Z44">
        <v>8.0</v>
      </c>
      <c r="AA44">
        <v>1.0</v>
      </c>
      <c r="AB44">
        <v>0.0</v>
      </c>
    </row>
    <row r="45">
      <c r="A45" s="65"/>
      <c r="B45">
        <v>1.0</v>
      </c>
      <c r="C45">
        <v>5.0</v>
      </c>
      <c r="D45">
        <v>10.0</v>
      </c>
      <c r="E45">
        <v>10.0</v>
      </c>
      <c r="F45">
        <v>5.0</v>
      </c>
      <c r="G45">
        <v>1.0</v>
      </c>
      <c r="I45" s="8">
        <v>1.0</v>
      </c>
      <c r="K45">
        <v>34.5</v>
      </c>
      <c r="M45">
        <v>143.0</v>
      </c>
      <c r="P45">
        <f t="shared" ref="P45:U45" si="59">B45</f>
        <v>1</v>
      </c>
      <c r="Q45">
        <f t="shared" si="59"/>
        <v>5</v>
      </c>
      <c r="R45">
        <f t="shared" si="59"/>
        <v>10</v>
      </c>
      <c r="S45">
        <f t="shared" si="59"/>
        <v>10</v>
      </c>
      <c r="T45">
        <f t="shared" si="59"/>
        <v>5</v>
      </c>
      <c r="U45">
        <f t="shared" si="59"/>
        <v>1</v>
      </c>
      <c r="W45">
        <v>32.0</v>
      </c>
      <c r="X45">
        <v>80.0</v>
      </c>
      <c r="Y45">
        <v>80.0</v>
      </c>
      <c r="Z45">
        <v>40.0</v>
      </c>
      <c r="AA45">
        <v>10.0</v>
      </c>
      <c r="AB45">
        <v>1.0</v>
      </c>
    </row>
    <row r="46">
      <c r="A46" s="65"/>
    </row>
    <row r="47">
      <c r="A47" s="65"/>
      <c r="B47">
        <f t="shared" ref="B47:B52" si="60">I40</f>
        <v>1</v>
      </c>
      <c r="C47">
        <v>0.0</v>
      </c>
      <c r="D47">
        <v>0.0</v>
      </c>
      <c r="E47">
        <v>0.0</v>
      </c>
      <c r="F47">
        <v>0.0</v>
      </c>
      <c r="G47">
        <v>0.0</v>
      </c>
      <c r="P47">
        <f t="shared" ref="P47:P52" si="61">M40</f>
        <v>1</v>
      </c>
      <c r="Q47">
        <v>0.0</v>
      </c>
      <c r="R47">
        <v>0.0</v>
      </c>
      <c r="S47">
        <v>0.0</v>
      </c>
      <c r="T47">
        <v>0.0</v>
      </c>
      <c r="U47">
        <v>0.0</v>
      </c>
    </row>
    <row r="48">
      <c r="A48" s="65"/>
      <c r="B48">
        <f t="shared" si="60"/>
        <v>-0.5</v>
      </c>
      <c r="C48">
        <f t="shared" ref="C48:C52" si="62">B47</f>
        <v>1</v>
      </c>
      <c r="D48">
        <v>0.0</v>
      </c>
      <c r="E48">
        <v>0.0</v>
      </c>
      <c r="F48">
        <v>0.0</v>
      </c>
      <c r="G48">
        <v>0.0</v>
      </c>
      <c r="P48">
        <f t="shared" si="61"/>
        <v>1.5</v>
      </c>
      <c r="Q48">
        <f t="shared" ref="Q48:Q52" si="63">P47</f>
        <v>1</v>
      </c>
      <c r="R48">
        <v>0.0</v>
      </c>
      <c r="S48">
        <v>0.0</v>
      </c>
      <c r="T48">
        <v>0.0</v>
      </c>
      <c r="U48">
        <v>0.0</v>
      </c>
    </row>
    <row r="49">
      <c r="A49" s="65"/>
      <c r="B49">
        <f t="shared" si="60"/>
        <v>1</v>
      </c>
      <c r="C49">
        <f t="shared" si="62"/>
        <v>-0.5</v>
      </c>
      <c r="D49">
        <f t="shared" ref="D49:D52" si="64">C48</f>
        <v>1</v>
      </c>
      <c r="E49">
        <v>0.0</v>
      </c>
      <c r="F49">
        <v>0.0</v>
      </c>
      <c r="G49">
        <v>0.0</v>
      </c>
      <c r="P49">
        <f t="shared" si="61"/>
        <v>3</v>
      </c>
      <c r="Q49">
        <f t="shared" si="63"/>
        <v>1.5</v>
      </c>
      <c r="R49">
        <f t="shared" ref="R49:R52" si="65">Q48</f>
        <v>1</v>
      </c>
      <c r="S49">
        <v>0.0</v>
      </c>
      <c r="T49">
        <v>0.0</v>
      </c>
      <c r="U49">
        <v>0.0</v>
      </c>
    </row>
    <row r="50">
      <c r="A50" s="65"/>
      <c r="B50">
        <f t="shared" si="60"/>
        <v>1</v>
      </c>
      <c r="C50">
        <f t="shared" si="62"/>
        <v>1</v>
      </c>
      <c r="D50">
        <f t="shared" si="64"/>
        <v>-0.5</v>
      </c>
      <c r="E50">
        <f t="shared" ref="E50:E52" si="66">D49</f>
        <v>1</v>
      </c>
      <c r="F50">
        <v>0.0</v>
      </c>
      <c r="G50">
        <v>0.0</v>
      </c>
      <c r="P50">
        <f t="shared" si="61"/>
        <v>9</v>
      </c>
      <c r="Q50">
        <f t="shared" si="63"/>
        <v>3</v>
      </c>
      <c r="R50">
        <f t="shared" si="65"/>
        <v>1.5</v>
      </c>
      <c r="S50">
        <f t="shared" ref="S50:S52" si="67">R49</f>
        <v>1</v>
      </c>
      <c r="T50">
        <v>0.0</v>
      </c>
      <c r="U50">
        <v>0.0</v>
      </c>
    </row>
    <row r="51">
      <c r="A51" s="65"/>
      <c r="B51">
        <f t="shared" si="60"/>
        <v>3</v>
      </c>
      <c r="C51">
        <f t="shared" si="62"/>
        <v>1</v>
      </c>
      <c r="D51">
        <f t="shared" si="64"/>
        <v>1</v>
      </c>
      <c r="E51">
        <f t="shared" si="66"/>
        <v>-0.5</v>
      </c>
      <c r="F51">
        <f t="shared" ref="F51:F52" si="68">E50</f>
        <v>1</v>
      </c>
      <c r="G51">
        <v>0.0</v>
      </c>
      <c r="P51">
        <f t="shared" si="61"/>
        <v>35</v>
      </c>
      <c r="Q51">
        <f t="shared" si="63"/>
        <v>9</v>
      </c>
      <c r="R51">
        <f t="shared" si="65"/>
        <v>3</v>
      </c>
      <c r="S51">
        <f t="shared" si="67"/>
        <v>1.5</v>
      </c>
      <c r="T51">
        <f t="shared" ref="T51:T52" si="69">S50</f>
        <v>1</v>
      </c>
      <c r="U51">
        <v>0.0</v>
      </c>
    </row>
    <row r="52">
      <c r="A52" s="65"/>
      <c r="B52">
        <f t="shared" si="60"/>
        <v>1</v>
      </c>
      <c r="C52">
        <f t="shared" si="62"/>
        <v>3</v>
      </c>
      <c r="D52">
        <f t="shared" si="64"/>
        <v>1</v>
      </c>
      <c r="E52">
        <f t="shared" si="66"/>
        <v>1</v>
      </c>
      <c r="F52">
        <f t="shared" si="68"/>
        <v>-0.5</v>
      </c>
      <c r="G52">
        <f>F51</f>
        <v>1</v>
      </c>
      <c r="P52">
        <f t="shared" si="61"/>
        <v>143</v>
      </c>
      <c r="Q52">
        <f t="shared" si="63"/>
        <v>35</v>
      </c>
      <c r="R52">
        <f t="shared" si="65"/>
        <v>9</v>
      </c>
      <c r="S52">
        <f t="shared" si="67"/>
        <v>3</v>
      </c>
      <c r="T52">
        <f t="shared" si="69"/>
        <v>1.5</v>
      </c>
      <c r="U52">
        <f>T51</f>
        <v>1</v>
      </c>
    </row>
    <row r="53">
      <c r="A53" s="65"/>
    </row>
    <row r="54">
      <c r="A54" s="65"/>
      <c r="B54">
        <f t="shared" ref="B54:G54" si="70">B47*I54</f>
        <v>1</v>
      </c>
      <c r="C54">
        <f t="shared" si="70"/>
        <v>0</v>
      </c>
      <c r="D54">
        <f t="shared" si="70"/>
        <v>0</v>
      </c>
      <c r="E54">
        <f t="shared" si="70"/>
        <v>0</v>
      </c>
      <c r="F54">
        <f t="shared" si="70"/>
        <v>0</v>
      </c>
      <c r="G54">
        <f t="shared" si="70"/>
        <v>0</v>
      </c>
      <c r="I54">
        <f t="array" ref="I54:N59">mmult(B40:G45,B84:G89)</f>
        <v>1</v>
      </c>
      <c r="J54">
        <v>0.0</v>
      </c>
      <c r="K54">
        <v>0.0</v>
      </c>
      <c r="L54">
        <v>0.0</v>
      </c>
      <c r="M54">
        <v>0.0</v>
      </c>
      <c r="N54">
        <v>0.0</v>
      </c>
      <c r="P54" s="8">
        <f t="shared" ref="P54:U54" si="71">I54*P47</f>
        <v>1</v>
      </c>
      <c r="Q54" s="8">
        <f t="shared" si="71"/>
        <v>0</v>
      </c>
      <c r="R54" s="8">
        <f t="shared" si="71"/>
        <v>0</v>
      </c>
      <c r="S54" s="8">
        <f t="shared" si="71"/>
        <v>0</v>
      </c>
      <c r="T54" s="8">
        <f t="shared" si="71"/>
        <v>0</v>
      </c>
      <c r="U54" s="8">
        <f t="shared" si="71"/>
        <v>0</v>
      </c>
      <c r="W54">
        <v>1.0</v>
      </c>
      <c r="X54">
        <v>0.0</v>
      </c>
      <c r="Y54">
        <v>0.0</v>
      </c>
      <c r="Z54">
        <v>0.0</v>
      </c>
      <c r="AA54">
        <v>0.0</v>
      </c>
      <c r="AB54">
        <v>0.0</v>
      </c>
    </row>
    <row r="55">
      <c r="A55" s="65"/>
      <c r="B55">
        <f t="shared" ref="B55:G55" si="72">B48*I55</f>
        <v>-0.5</v>
      </c>
      <c r="C55">
        <f t="shared" si="72"/>
        <v>0.5</v>
      </c>
      <c r="D55">
        <f t="shared" si="72"/>
        <v>0</v>
      </c>
      <c r="E55">
        <f t="shared" si="72"/>
        <v>0</v>
      </c>
      <c r="F55">
        <f t="shared" si="72"/>
        <v>0</v>
      </c>
      <c r="G55">
        <f t="shared" si="72"/>
        <v>0</v>
      </c>
      <c r="I55">
        <v>1.0</v>
      </c>
      <c r="J55">
        <v>0.5</v>
      </c>
      <c r="K55">
        <v>0.0</v>
      </c>
      <c r="L55">
        <v>0.0</v>
      </c>
      <c r="M55">
        <v>0.0</v>
      </c>
      <c r="N55">
        <v>0.0</v>
      </c>
      <c r="P55" s="8">
        <f t="shared" ref="P55:U55" si="73">I55*P48</f>
        <v>1.5</v>
      </c>
      <c r="Q55" s="8">
        <f t="shared" si="73"/>
        <v>0.5</v>
      </c>
      <c r="R55" s="8">
        <f t="shared" si="73"/>
        <v>0</v>
      </c>
      <c r="S55" s="8">
        <f t="shared" si="73"/>
        <v>0</v>
      </c>
      <c r="T55" s="8">
        <f t="shared" si="73"/>
        <v>0</v>
      </c>
      <c r="U55" s="8">
        <f t="shared" si="73"/>
        <v>0</v>
      </c>
      <c r="W55">
        <v>2.0</v>
      </c>
      <c r="X55">
        <v>1.0</v>
      </c>
      <c r="Y55">
        <v>0.0</v>
      </c>
      <c r="Z55">
        <v>0.0</v>
      </c>
      <c r="AA55">
        <v>0.0</v>
      </c>
      <c r="AB55">
        <v>0.0</v>
      </c>
    </row>
    <row r="56">
      <c r="A56" s="65"/>
      <c r="B56">
        <f t="shared" ref="B56:G56" si="74">B49*I56</f>
        <v>1</v>
      </c>
      <c r="C56">
        <f t="shared" si="74"/>
        <v>-0.5</v>
      </c>
      <c r="D56">
        <f t="shared" si="74"/>
        <v>0.3333333333</v>
      </c>
      <c r="E56">
        <f t="shared" si="74"/>
        <v>0</v>
      </c>
      <c r="F56">
        <f t="shared" si="74"/>
        <v>0</v>
      </c>
      <c r="G56">
        <f t="shared" si="74"/>
        <v>0</v>
      </c>
      <c r="I56">
        <v>1.0</v>
      </c>
      <c r="J56">
        <v>1.0</v>
      </c>
      <c r="K56">
        <v>0.3333333333333333</v>
      </c>
      <c r="L56">
        <v>0.0</v>
      </c>
      <c r="M56">
        <v>0.0</v>
      </c>
      <c r="N56">
        <v>0.0</v>
      </c>
      <c r="P56" s="8">
        <f t="shared" ref="P56:U56" si="75">I56*P49</f>
        <v>3</v>
      </c>
      <c r="Q56" s="8">
        <f t="shared" si="75"/>
        <v>1.5</v>
      </c>
      <c r="R56" s="8">
        <f t="shared" si="75"/>
        <v>0.3333333333</v>
      </c>
      <c r="S56" s="8">
        <f t="shared" si="75"/>
        <v>0</v>
      </c>
      <c r="T56" s="8">
        <f t="shared" si="75"/>
        <v>0</v>
      </c>
      <c r="U56" s="8">
        <f t="shared" si="75"/>
        <v>0</v>
      </c>
      <c r="W56">
        <v>4.0</v>
      </c>
      <c r="X56">
        <v>4.0</v>
      </c>
      <c r="Y56">
        <v>1.0</v>
      </c>
      <c r="Z56">
        <v>0.0</v>
      </c>
      <c r="AA56">
        <v>0.0</v>
      </c>
      <c r="AB56">
        <v>0.0</v>
      </c>
    </row>
    <row r="57">
      <c r="A57" s="65"/>
      <c r="B57">
        <f t="shared" ref="B57:G57" si="76">B50*I57</f>
        <v>1</v>
      </c>
      <c r="C57">
        <f t="shared" si="76"/>
        <v>1.5</v>
      </c>
      <c r="D57">
        <f t="shared" si="76"/>
        <v>-0.5</v>
      </c>
      <c r="E57">
        <f t="shared" si="76"/>
        <v>0.25</v>
      </c>
      <c r="F57">
        <f t="shared" si="76"/>
        <v>0</v>
      </c>
      <c r="G57">
        <f t="shared" si="76"/>
        <v>0</v>
      </c>
      <c r="I57">
        <v>1.0</v>
      </c>
      <c r="J57">
        <v>1.5</v>
      </c>
      <c r="K57">
        <v>1.0</v>
      </c>
      <c r="L57">
        <v>0.25</v>
      </c>
      <c r="M57">
        <v>0.0</v>
      </c>
      <c r="N57">
        <v>0.0</v>
      </c>
      <c r="P57" s="8">
        <f t="shared" ref="P57:U57" si="77">I57*P50</f>
        <v>9</v>
      </c>
      <c r="Q57" s="8">
        <f t="shared" si="77"/>
        <v>4.5</v>
      </c>
      <c r="R57" s="8">
        <f t="shared" si="77"/>
        <v>1.5</v>
      </c>
      <c r="S57" s="8">
        <f t="shared" si="77"/>
        <v>0.25</v>
      </c>
      <c r="T57" s="8">
        <f t="shared" si="77"/>
        <v>0</v>
      </c>
      <c r="U57" s="8">
        <f t="shared" si="77"/>
        <v>0</v>
      </c>
      <c r="W57">
        <v>8.0</v>
      </c>
      <c r="X57">
        <v>12.0</v>
      </c>
      <c r="Y57">
        <v>6.0</v>
      </c>
      <c r="Z57">
        <v>1.0</v>
      </c>
      <c r="AA57">
        <v>0.0</v>
      </c>
      <c r="AB57">
        <v>0.0</v>
      </c>
    </row>
    <row r="58">
      <c r="A58" s="65"/>
      <c r="B58">
        <f t="shared" ref="B58:G58" si="78">B51*I58</f>
        <v>3</v>
      </c>
      <c r="C58">
        <f t="shared" si="78"/>
        <v>2</v>
      </c>
      <c r="D58">
        <f t="shared" si="78"/>
        <v>2</v>
      </c>
      <c r="E58">
        <f t="shared" si="78"/>
        <v>-0.5</v>
      </c>
      <c r="F58">
        <f t="shared" si="78"/>
        <v>0.2</v>
      </c>
      <c r="G58">
        <f t="shared" si="78"/>
        <v>0</v>
      </c>
      <c r="I58">
        <v>1.0</v>
      </c>
      <c r="J58">
        <v>2.0</v>
      </c>
      <c r="K58">
        <v>2.0</v>
      </c>
      <c r="L58">
        <v>1.0</v>
      </c>
      <c r="M58">
        <v>0.2</v>
      </c>
      <c r="N58">
        <v>0.0</v>
      </c>
      <c r="P58" s="8">
        <f t="shared" ref="P58:U58" si="79">I58*P51</f>
        <v>35</v>
      </c>
      <c r="Q58" s="8">
        <f t="shared" si="79"/>
        <v>18</v>
      </c>
      <c r="R58" s="8">
        <f t="shared" si="79"/>
        <v>6</v>
      </c>
      <c r="S58" s="8">
        <f t="shared" si="79"/>
        <v>1.5</v>
      </c>
      <c r="T58" s="8">
        <f t="shared" si="79"/>
        <v>0.2</v>
      </c>
      <c r="U58" s="8">
        <f t="shared" si="79"/>
        <v>0</v>
      </c>
      <c r="W58">
        <v>16.0</v>
      </c>
      <c r="X58">
        <v>32.0</v>
      </c>
      <c r="Y58">
        <v>24.0</v>
      </c>
      <c r="Z58">
        <v>8.0</v>
      </c>
      <c r="AA58">
        <v>1.0</v>
      </c>
      <c r="AB58">
        <v>0.0</v>
      </c>
    </row>
    <row r="59">
      <c r="A59" s="65"/>
      <c r="B59">
        <f t="shared" ref="B59:G59" si="80">B52*I59</f>
        <v>1</v>
      </c>
      <c r="C59">
        <f t="shared" si="80"/>
        <v>7.5</v>
      </c>
      <c r="D59">
        <f t="shared" si="80"/>
        <v>3.333333333</v>
      </c>
      <c r="E59">
        <f t="shared" si="80"/>
        <v>2.5</v>
      </c>
      <c r="F59">
        <f t="shared" si="80"/>
        <v>-0.5</v>
      </c>
      <c r="G59">
        <f t="shared" si="80"/>
        <v>0.1666666667</v>
      </c>
      <c r="I59">
        <v>1.0</v>
      </c>
      <c r="J59">
        <v>2.5</v>
      </c>
      <c r="K59">
        <v>3.333333333333333</v>
      </c>
      <c r="L59">
        <v>2.5</v>
      </c>
      <c r="M59">
        <v>1.0</v>
      </c>
      <c r="N59">
        <v>0.16666666666666666</v>
      </c>
      <c r="P59" s="8">
        <f t="shared" ref="P59:U59" si="81">I59*P52</f>
        <v>143</v>
      </c>
      <c r="Q59" s="8">
        <f t="shared" si="81"/>
        <v>87.5</v>
      </c>
      <c r="R59" s="8">
        <f t="shared" si="81"/>
        <v>30</v>
      </c>
      <c r="S59" s="8">
        <f t="shared" si="81"/>
        <v>7.5</v>
      </c>
      <c r="T59" s="8">
        <f t="shared" si="81"/>
        <v>1.5</v>
      </c>
      <c r="U59" s="8">
        <f t="shared" si="81"/>
        <v>0.1666666667</v>
      </c>
      <c r="W59">
        <v>32.0</v>
      </c>
      <c r="X59">
        <v>80.0</v>
      </c>
      <c r="Y59">
        <v>80.0</v>
      </c>
      <c r="Z59">
        <v>40.0</v>
      </c>
      <c r="AA59">
        <v>10.0</v>
      </c>
      <c r="AB59">
        <v>1.0</v>
      </c>
    </row>
    <row r="60">
      <c r="A60" s="65"/>
    </row>
    <row r="61">
      <c r="A61" s="65"/>
      <c r="B61">
        <f t="array" ref="B61:G66">mmult(B$40:G$45,B54:G59)</f>
        <v>1</v>
      </c>
      <c r="C61">
        <v>0.0</v>
      </c>
      <c r="D61">
        <v>0.0</v>
      </c>
      <c r="E61">
        <v>0.0</v>
      </c>
      <c r="F61">
        <v>0.0</v>
      </c>
      <c r="G61">
        <v>0.0</v>
      </c>
      <c r="W61">
        <f t="shared" ref="W61:AB61" si="82">W54*P47</f>
        <v>1</v>
      </c>
      <c r="X61">
        <f t="shared" si="82"/>
        <v>0</v>
      </c>
      <c r="Y61">
        <f t="shared" si="82"/>
        <v>0</v>
      </c>
      <c r="Z61">
        <f t="shared" si="82"/>
        <v>0</v>
      </c>
      <c r="AA61">
        <f t="shared" si="82"/>
        <v>0</v>
      </c>
      <c r="AB61">
        <f t="shared" si="82"/>
        <v>0</v>
      </c>
    </row>
    <row r="62">
      <c r="A62" s="65"/>
      <c r="B62">
        <v>0.5</v>
      </c>
      <c r="C62">
        <v>0.5</v>
      </c>
      <c r="D62">
        <v>0.0</v>
      </c>
      <c r="E62">
        <v>0.0</v>
      </c>
      <c r="F62">
        <v>0.0</v>
      </c>
      <c r="G62">
        <v>0.0</v>
      </c>
      <c r="W62">
        <f t="shared" ref="W62:AB62" si="83">W55*P48</f>
        <v>3</v>
      </c>
      <c r="X62">
        <f t="shared" si="83"/>
        <v>1</v>
      </c>
      <c r="Y62">
        <f t="shared" si="83"/>
        <v>0</v>
      </c>
      <c r="Z62">
        <f t="shared" si="83"/>
        <v>0</v>
      </c>
      <c r="AA62">
        <f t="shared" si="83"/>
        <v>0</v>
      </c>
      <c r="AB62">
        <f t="shared" si="83"/>
        <v>0</v>
      </c>
    </row>
    <row r="63">
      <c r="A63" s="65"/>
      <c r="B63">
        <v>1.0</v>
      </c>
      <c r="C63">
        <v>0.5</v>
      </c>
      <c r="D63">
        <v>0.3333333333333333</v>
      </c>
      <c r="E63">
        <v>0.0</v>
      </c>
      <c r="F63">
        <v>0.0</v>
      </c>
      <c r="G63">
        <v>0.0</v>
      </c>
      <c r="W63">
        <f t="shared" ref="W63:AB63" si="84">W56*P49</f>
        <v>12</v>
      </c>
      <c r="X63">
        <f t="shared" si="84"/>
        <v>6</v>
      </c>
      <c r="Y63">
        <f t="shared" si="84"/>
        <v>1</v>
      </c>
      <c r="Z63">
        <f t="shared" si="84"/>
        <v>0</v>
      </c>
      <c r="AA63">
        <f t="shared" si="84"/>
        <v>0</v>
      </c>
      <c r="AB63">
        <f t="shared" si="84"/>
        <v>0</v>
      </c>
    </row>
    <row r="64">
      <c r="A64" s="65"/>
      <c r="B64">
        <v>3.5</v>
      </c>
      <c r="C64">
        <v>1.5</v>
      </c>
      <c r="D64">
        <v>0.5</v>
      </c>
      <c r="E64">
        <v>0.25</v>
      </c>
      <c r="F64">
        <v>0.0</v>
      </c>
      <c r="G64">
        <v>0.0</v>
      </c>
      <c r="W64">
        <f t="shared" ref="W64:AB64" si="85">W57*P50</f>
        <v>72</v>
      </c>
      <c r="X64">
        <f t="shared" si="85"/>
        <v>36</v>
      </c>
      <c r="Y64">
        <f t="shared" si="85"/>
        <v>9</v>
      </c>
      <c r="Z64">
        <f t="shared" si="85"/>
        <v>1</v>
      </c>
      <c r="AA64">
        <f t="shared" si="85"/>
        <v>0</v>
      </c>
      <c r="AB64">
        <f t="shared" si="85"/>
        <v>0</v>
      </c>
    </row>
    <row r="65">
      <c r="A65" s="65"/>
      <c r="B65">
        <v>12.0</v>
      </c>
      <c r="C65">
        <v>7.0</v>
      </c>
      <c r="D65">
        <v>2.0</v>
      </c>
      <c r="E65">
        <v>0.5</v>
      </c>
      <c r="F65">
        <v>0.2</v>
      </c>
      <c r="G65">
        <v>0.0</v>
      </c>
      <c r="W65">
        <f t="shared" ref="W65:AB65" si="86">W58*P51</f>
        <v>560</v>
      </c>
      <c r="X65">
        <f t="shared" si="86"/>
        <v>288</v>
      </c>
      <c r="Y65">
        <f t="shared" si="86"/>
        <v>72</v>
      </c>
      <c r="Z65">
        <f t="shared" si="86"/>
        <v>12</v>
      </c>
      <c r="AA65">
        <f t="shared" si="86"/>
        <v>1</v>
      </c>
      <c r="AB65">
        <f t="shared" si="86"/>
        <v>0</v>
      </c>
    </row>
    <row r="66">
      <c r="A66" s="65"/>
      <c r="B66">
        <v>34.5</v>
      </c>
      <c r="C66">
        <v>30.0</v>
      </c>
      <c r="D66">
        <v>11.666666666666664</v>
      </c>
      <c r="E66">
        <v>2.5</v>
      </c>
      <c r="F66">
        <v>0.5</v>
      </c>
      <c r="G66">
        <v>0.16666666666666666</v>
      </c>
      <c r="W66">
        <f t="shared" ref="W66:AB66" si="87">W59*P52</f>
        <v>4576</v>
      </c>
      <c r="X66">
        <f t="shared" si="87"/>
        <v>2800</v>
      </c>
      <c r="Y66">
        <f t="shared" si="87"/>
        <v>720</v>
      </c>
      <c r="Z66">
        <f t="shared" si="87"/>
        <v>120</v>
      </c>
      <c r="AA66">
        <f t="shared" si="87"/>
        <v>15</v>
      </c>
      <c r="AB66">
        <f t="shared" si="87"/>
        <v>1</v>
      </c>
    </row>
    <row r="67">
      <c r="A67" s="65"/>
    </row>
    <row r="68">
      <c r="A68" s="65"/>
      <c r="B68" s="8">
        <f t="array" ref="B68:G73">mmult(B$40:G$45,B61:G66)</f>
        <v>1</v>
      </c>
      <c r="C68" s="8">
        <v>0.0</v>
      </c>
      <c r="D68" s="8">
        <v>0.0</v>
      </c>
      <c r="E68" s="8">
        <v>0.0</v>
      </c>
      <c r="F68" s="8">
        <v>0.0</v>
      </c>
      <c r="G68" s="8">
        <v>0.0</v>
      </c>
    </row>
    <row r="69">
      <c r="A69" s="65"/>
      <c r="B69" s="8">
        <v>1.5</v>
      </c>
      <c r="C69" s="8">
        <v>0.5</v>
      </c>
      <c r="D69" s="8">
        <v>0.0</v>
      </c>
      <c r="E69" s="8">
        <v>0.0</v>
      </c>
      <c r="F69" s="8">
        <v>0.0</v>
      </c>
      <c r="G69" s="8">
        <v>0.0</v>
      </c>
    </row>
    <row r="70">
      <c r="A70" s="65"/>
      <c r="B70" s="8">
        <v>3.0</v>
      </c>
      <c r="C70" s="8">
        <v>1.5</v>
      </c>
      <c r="D70" s="8">
        <v>0.3333333333333333</v>
      </c>
      <c r="E70" s="8">
        <v>0.0</v>
      </c>
      <c r="F70" s="8">
        <v>0.0</v>
      </c>
      <c r="G70" s="8">
        <v>0.0</v>
      </c>
    </row>
    <row r="71">
      <c r="A71" s="65"/>
      <c r="B71" s="8">
        <v>9.0</v>
      </c>
      <c r="C71" s="8">
        <v>4.5</v>
      </c>
      <c r="D71" s="8">
        <v>1.5</v>
      </c>
      <c r="E71" s="8">
        <v>0.25</v>
      </c>
      <c r="F71" s="8">
        <v>0.0</v>
      </c>
      <c r="G71" s="8">
        <v>0.0</v>
      </c>
    </row>
    <row r="72">
      <c r="A72" s="65"/>
      <c r="B72" s="8">
        <v>35.0</v>
      </c>
      <c r="C72" s="8">
        <v>18.0</v>
      </c>
      <c r="D72" s="8">
        <v>6.0</v>
      </c>
      <c r="E72" s="8">
        <v>1.5</v>
      </c>
      <c r="F72" s="8">
        <v>0.2</v>
      </c>
      <c r="G72" s="8">
        <v>0.0</v>
      </c>
    </row>
    <row r="73">
      <c r="A73" s="65"/>
      <c r="B73" s="8">
        <v>143.0</v>
      </c>
      <c r="C73" s="8">
        <v>87.5</v>
      </c>
      <c r="D73" s="8">
        <v>29.999999999999996</v>
      </c>
      <c r="E73" s="8">
        <v>7.5</v>
      </c>
      <c r="F73" s="8">
        <v>1.5</v>
      </c>
      <c r="G73" s="8">
        <v>0.16666666666666666</v>
      </c>
    </row>
    <row r="74">
      <c r="A74" s="65"/>
    </row>
    <row r="75">
      <c r="A75" s="65"/>
    </row>
    <row r="76">
      <c r="A76" s="65"/>
    </row>
    <row r="77">
      <c r="A77" s="65"/>
      <c r="B77" s="1">
        <v>1.0</v>
      </c>
      <c r="C77" s="1">
        <v>0.0</v>
      </c>
      <c r="D77" s="1">
        <v>0.0</v>
      </c>
      <c r="E77" s="1">
        <v>0.0</v>
      </c>
      <c r="F77" s="1">
        <v>0.0</v>
      </c>
      <c r="G77" s="1">
        <v>0.0</v>
      </c>
      <c r="K77" s="1">
        <v>1.0</v>
      </c>
      <c r="L77" s="1">
        <v>0.0</v>
      </c>
      <c r="M77" s="1">
        <v>0.0</v>
      </c>
      <c r="N77" s="1">
        <v>0.0</v>
      </c>
      <c r="O77" s="1">
        <v>0.0</v>
      </c>
      <c r="P77" s="1">
        <v>0.0</v>
      </c>
      <c r="R77">
        <f t="array" ref="R77:W82">mmult(B5:G10,K77:P82)</f>
        <v>1</v>
      </c>
      <c r="S77">
        <v>0.0</v>
      </c>
      <c r="T77">
        <v>0.0</v>
      </c>
      <c r="U77">
        <v>0.0</v>
      </c>
      <c r="V77">
        <v>0.0</v>
      </c>
      <c r="W77">
        <v>0.0</v>
      </c>
    </row>
    <row r="78">
      <c r="A78" s="65"/>
      <c r="B78" s="1">
        <v>0.0</v>
      </c>
      <c r="C78" s="1">
        <v>2.0</v>
      </c>
      <c r="D78" s="1">
        <v>0.0</v>
      </c>
      <c r="E78" s="1">
        <v>0.0</v>
      </c>
      <c r="F78" s="1">
        <v>0.0</v>
      </c>
      <c r="G78" s="1">
        <v>0.0</v>
      </c>
      <c r="K78" s="1">
        <v>0.0</v>
      </c>
      <c r="L78" s="1">
        <v>2.0</v>
      </c>
      <c r="M78" s="1">
        <v>0.0</v>
      </c>
      <c r="N78" s="1">
        <v>0.0</v>
      </c>
      <c r="O78" s="1">
        <v>0.0</v>
      </c>
      <c r="P78" s="1">
        <v>0.0</v>
      </c>
      <c r="R78">
        <v>1.0</v>
      </c>
      <c r="S78">
        <v>2.0</v>
      </c>
      <c r="T78">
        <v>0.0</v>
      </c>
      <c r="U78">
        <v>0.0</v>
      </c>
      <c r="V78">
        <v>0.0</v>
      </c>
      <c r="W78">
        <v>0.0</v>
      </c>
    </row>
    <row r="79">
      <c r="A79" s="65"/>
      <c r="B79" s="1">
        <v>0.0</v>
      </c>
      <c r="C79" s="1">
        <v>0.0</v>
      </c>
      <c r="D79" s="1">
        <v>3.0</v>
      </c>
      <c r="E79" s="1">
        <v>0.0</v>
      </c>
      <c r="F79" s="1">
        <v>0.0</v>
      </c>
      <c r="G79" s="1">
        <v>0.0</v>
      </c>
      <c r="K79" s="1">
        <v>0.0</v>
      </c>
      <c r="L79" s="1">
        <v>0.0</v>
      </c>
      <c r="M79" s="1">
        <v>4.0</v>
      </c>
      <c r="N79" s="1">
        <v>0.0</v>
      </c>
      <c r="O79" s="1">
        <v>0.0</v>
      </c>
      <c r="P79" s="1">
        <v>0.0</v>
      </c>
      <c r="R79">
        <v>1.0</v>
      </c>
      <c r="S79">
        <v>4.0</v>
      </c>
      <c r="T79">
        <v>4.0</v>
      </c>
      <c r="U79">
        <v>0.0</v>
      </c>
      <c r="V79">
        <v>0.0</v>
      </c>
      <c r="W79">
        <v>0.0</v>
      </c>
    </row>
    <row r="80">
      <c r="A80" s="65"/>
      <c r="B80" s="1">
        <v>0.0</v>
      </c>
      <c r="C80" s="1">
        <v>0.0</v>
      </c>
      <c r="D80" s="1">
        <v>0.0</v>
      </c>
      <c r="E80" s="1">
        <v>4.0</v>
      </c>
      <c r="F80" s="1">
        <v>0.0</v>
      </c>
      <c r="G80" s="1">
        <v>0.0</v>
      </c>
      <c r="K80" s="1">
        <v>0.0</v>
      </c>
      <c r="L80" s="1">
        <v>0.0</v>
      </c>
      <c r="M80" s="1">
        <v>0.0</v>
      </c>
      <c r="N80" s="1">
        <v>8.0</v>
      </c>
      <c r="O80" s="1">
        <v>0.0</v>
      </c>
      <c r="P80" s="1">
        <v>0.0</v>
      </c>
      <c r="R80">
        <v>1.0</v>
      </c>
      <c r="S80">
        <v>6.0</v>
      </c>
      <c r="T80">
        <v>12.0</v>
      </c>
      <c r="U80">
        <v>8.0</v>
      </c>
      <c r="V80">
        <v>0.0</v>
      </c>
      <c r="W80">
        <v>0.0</v>
      </c>
    </row>
    <row r="81">
      <c r="A81" s="65"/>
      <c r="B81" s="1">
        <v>0.0</v>
      </c>
      <c r="C81" s="1">
        <v>0.0</v>
      </c>
      <c r="D81" s="1">
        <v>0.0</v>
      </c>
      <c r="E81" s="1">
        <v>0.0</v>
      </c>
      <c r="F81" s="1">
        <v>5.0</v>
      </c>
      <c r="G81" s="1">
        <v>0.0</v>
      </c>
      <c r="K81" s="1">
        <v>0.0</v>
      </c>
      <c r="L81" s="1">
        <v>0.0</v>
      </c>
      <c r="M81" s="1">
        <v>0.0</v>
      </c>
      <c r="N81" s="1">
        <v>0.0</v>
      </c>
      <c r="O81" s="1">
        <v>16.0</v>
      </c>
      <c r="P81" s="1">
        <v>0.0</v>
      </c>
      <c r="R81">
        <v>1.0</v>
      </c>
      <c r="S81">
        <v>8.0</v>
      </c>
      <c r="T81">
        <v>24.0</v>
      </c>
      <c r="U81">
        <v>32.0</v>
      </c>
      <c r="V81">
        <v>16.0</v>
      </c>
      <c r="W81">
        <v>0.0</v>
      </c>
    </row>
    <row r="82">
      <c r="A82" s="65"/>
      <c r="B82" s="1">
        <v>0.0</v>
      </c>
      <c r="C82" s="1">
        <v>0.0</v>
      </c>
      <c r="D82" s="1">
        <v>0.0</v>
      </c>
      <c r="E82" s="1">
        <v>0.0</v>
      </c>
      <c r="F82" s="1">
        <v>0.0</v>
      </c>
      <c r="G82" s="1">
        <v>6.0</v>
      </c>
      <c r="K82" s="1">
        <v>0.0</v>
      </c>
      <c r="L82" s="1">
        <v>0.0</v>
      </c>
      <c r="M82" s="1">
        <v>0.0</v>
      </c>
      <c r="N82" s="1">
        <v>0.0</v>
      </c>
      <c r="O82" s="1">
        <v>0.0</v>
      </c>
      <c r="P82" s="1">
        <v>32.0</v>
      </c>
      <c r="R82">
        <v>1.0</v>
      </c>
      <c r="S82">
        <v>10.0</v>
      </c>
      <c r="T82">
        <v>40.0</v>
      </c>
      <c r="U82">
        <v>80.0</v>
      </c>
      <c r="V82">
        <v>80.0</v>
      </c>
      <c r="W82">
        <v>32.0</v>
      </c>
    </row>
    <row r="83">
      <c r="A83" s="65"/>
    </row>
    <row r="84">
      <c r="A84" s="65"/>
      <c r="B84">
        <f t="array" ref="B84:G89">minverse(B77:G82)</f>
        <v>1</v>
      </c>
      <c r="C84">
        <v>0.0</v>
      </c>
      <c r="D84">
        <v>0.0</v>
      </c>
      <c r="E84">
        <v>0.0</v>
      </c>
      <c r="F84">
        <v>0.0</v>
      </c>
      <c r="G84">
        <v>0.0</v>
      </c>
    </row>
    <row r="85">
      <c r="A85" s="65"/>
      <c r="B85">
        <v>0.0</v>
      </c>
      <c r="C85">
        <v>0.5</v>
      </c>
      <c r="D85">
        <v>0.0</v>
      </c>
      <c r="E85">
        <v>0.0</v>
      </c>
      <c r="F85">
        <v>0.0</v>
      </c>
      <c r="G85">
        <v>0.0</v>
      </c>
    </row>
    <row r="86">
      <c r="A86" s="65"/>
      <c r="B86">
        <v>0.0</v>
      </c>
      <c r="C86">
        <v>0.0</v>
      </c>
      <c r="D86">
        <v>0.3333333333333333</v>
      </c>
      <c r="E86">
        <v>0.0</v>
      </c>
      <c r="F86">
        <v>0.0</v>
      </c>
      <c r="G86">
        <v>0.0</v>
      </c>
    </row>
    <row r="87">
      <c r="A87" s="65"/>
      <c r="B87">
        <v>0.0</v>
      </c>
      <c r="C87">
        <v>0.0</v>
      </c>
      <c r="D87">
        <v>0.0</v>
      </c>
      <c r="E87">
        <v>0.25</v>
      </c>
      <c r="F87">
        <v>0.0</v>
      </c>
      <c r="G87">
        <v>0.0</v>
      </c>
    </row>
    <row r="88">
      <c r="A88" s="65"/>
      <c r="B88">
        <v>0.0</v>
      </c>
      <c r="C88">
        <v>0.0</v>
      </c>
      <c r="D88">
        <v>0.0</v>
      </c>
      <c r="E88">
        <v>0.0</v>
      </c>
      <c r="F88">
        <v>0.2</v>
      </c>
      <c r="G88">
        <v>0.0</v>
      </c>
    </row>
    <row r="89">
      <c r="A89" s="65"/>
      <c r="B89">
        <v>0.0</v>
      </c>
      <c r="C89">
        <v>0.0</v>
      </c>
      <c r="D89">
        <v>0.0</v>
      </c>
      <c r="E89">
        <v>0.0</v>
      </c>
      <c r="F89">
        <v>0.0</v>
      </c>
      <c r="G89">
        <v>0.16666666666666666</v>
      </c>
    </row>
    <row r="90">
      <c r="A90" s="65"/>
    </row>
    <row r="91">
      <c r="A91" s="65"/>
    </row>
    <row r="92">
      <c r="A92" s="65"/>
    </row>
    <row r="93">
      <c r="A93" s="65"/>
    </row>
    <row r="94">
      <c r="A94" s="65"/>
    </row>
    <row r="95">
      <c r="A95" s="65"/>
    </row>
    <row r="96">
      <c r="A96" s="65"/>
    </row>
    <row r="97">
      <c r="A97" s="65"/>
    </row>
    <row r="98">
      <c r="A98" s="65"/>
    </row>
    <row r="99">
      <c r="A99" s="65"/>
    </row>
    <row r="100">
      <c r="A100" s="65"/>
    </row>
    <row r="101">
      <c r="A101" s="65"/>
    </row>
    <row r="102">
      <c r="A102" s="65"/>
    </row>
    <row r="103">
      <c r="A103" s="65"/>
    </row>
    <row r="104">
      <c r="A104" s="65"/>
    </row>
    <row r="105">
      <c r="A105" s="65"/>
    </row>
    <row r="106">
      <c r="A106" s="65"/>
    </row>
    <row r="107">
      <c r="A107" s="65"/>
    </row>
    <row r="108">
      <c r="A108" s="65"/>
    </row>
    <row r="109">
      <c r="A109" s="65"/>
    </row>
    <row r="110">
      <c r="A110" s="65"/>
    </row>
    <row r="111">
      <c r="A111" s="65"/>
    </row>
    <row r="112">
      <c r="A112" s="65"/>
    </row>
    <row r="113">
      <c r="A113" s="65"/>
    </row>
    <row r="114">
      <c r="A114" s="65"/>
    </row>
    <row r="115">
      <c r="A115" s="65"/>
    </row>
    <row r="116">
      <c r="A116" s="65"/>
    </row>
    <row r="117">
      <c r="A117" s="65"/>
    </row>
    <row r="118">
      <c r="A118" s="65"/>
    </row>
    <row r="119">
      <c r="A119" s="65"/>
    </row>
    <row r="120">
      <c r="A120" s="65"/>
    </row>
    <row r="121">
      <c r="A121" s="65"/>
    </row>
    <row r="122">
      <c r="A122" s="65"/>
    </row>
    <row r="123">
      <c r="A123" s="65"/>
    </row>
    <row r="124">
      <c r="A124" s="65"/>
    </row>
    <row r="125">
      <c r="A125" s="65"/>
    </row>
    <row r="126">
      <c r="A126" s="65"/>
    </row>
    <row r="127">
      <c r="A127" s="65"/>
    </row>
    <row r="128">
      <c r="A128" s="65"/>
    </row>
    <row r="129">
      <c r="A129" s="65"/>
    </row>
    <row r="130">
      <c r="A130" s="65"/>
    </row>
    <row r="131">
      <c r="A131" s="65"/>
    </row>
    <row r="132">
      <c r="A132" s="65"/>
    </row>
    <row r="133">
      <c r="A133" s="65"/>
    </row>
    <row r="134">
      <c r="A134" s="65"/>
    </row>
    <row r="135">
      <c r="A135" s="65"/>
    </row>
    <row r="136">
      <c r="A136" s="65"/>
    </row>
    <row r="137">
      <c r="A137" s="65"/>
    </row>
    <row r="138">
      <c r="A138" s="65"/>
    </row>
    <row r="139">
      <c r="A139" s="65"/>
    </row>
    <row r="140">
      <c r="A140" s="65"/>
    </row>
    <row r="141">
      <c r="A141" s="65"/>
    </row>
    <row r="142">
      <c r="A142" s="65"/>
    </row>
    <row r="143">
      <c r="A143" s="65"/>
    </row>
    <row r="144">
      <c r="A144" s="65"/>
    </row>
    <row r="145">
      <c r="A145" s="65"/>
    </row>
    <row r="146">
      <c r="A146" s="65"/>
    </row>
    <row r="147">
      <c r="A147" s="65"/>
    </row>
    <row r="148">
      <c r="A148" s="65"/>
    </row>
    <row r="149">
      <c r="A149" s="65"/>
    </row>
    <row r="150">
      <c r="A150" s="65"/>
    </row>
    <row r="151">
      <c r="A151" s="65"/>
    </row>
    <row r="152">
      <c r="A152" s="65"/>
    </row>
    <row r="153">
      <c r="A153" s="65"/>
    </row>
    <row r="154">
      <c r="A154" s="65"/>
    </row>
    <row r="155">
      <c r="A155" s="65"/>
    </row>
    <row r="156">
      <c r="A156" s="65"/>
    </row>
    <row r="157">
      <c r="A157" s="65"/>
    </row>
    <row r="158">
      <c r="A158" s="65"/>
    </row>
    <row r="159">
      <c r="A159" s="65"/>
    </row>
    <row r="160">
      <c r="A160" s="65"/>
    </row>
    <row r="161">
      <c r="A161" s="65"/>
    </row>
    <row r="162">
      <c r="A162" s="65"/>
    </row>
    <row r="163">
      <c r="A163" s="65"/>
    </row>
    <row r="164">
      <c r="A164" s="65"/>
    </row>
    <row r="165">
      <c r="A165" s="65"/>
    </row>
    <row r="166">
      <c r="A166" s="65"/>
    </row>
    <row r="167">
      <c r="A167" s="65"/>
    </row>
    <row r="168">
      <c r="A168" s="65"/>
    </row>
    <row r="169">
      <c r="A169" s="65"/>
    </row>
    <row r="170">
      <c r="A170" s="65"/>
    </row>
    <row r="171">
      <c r="A171" s="65"/>
    </row>
    <row r="172">
      <c r="A172" s="65"/>
    </row>
    <row r="173">
      <c r="A173" s="65"/>
    </row>
    <row r="174">
      <c r="A174" s="65"/>
    </row>
    <row r="175">
      <c r="A175" s="65"/>
    </row>
    <row r="176">
      <c r="A176" s="65"/>
    </row>
    <row r="177">
      <c r="A177" s="65"/>
    </row>
    <row r="178">
      <c r="A178" s="65"/>
    </row>
    <row r="179">
      <c r="A179" s="65"/>
    </row>
    <row r="180">
      <c r="A180" s="65"/>
    </row>
    <row r="181">
      <c r="A181" s="65"/>
    </row>
    <row r="182">
      <c r="A182" s="65"/>
    </row>
    <row r="183">
      <c r="A183" s="65"/>
    </row>
    <row r="184">
      <c r="A184" s="65"/>
    </row>
    <row r="185">
      <c r="A185" s="65"/>
    </row>
    <row r="186">
      <c r="A186" s="65"/>
    </row>
    <row r="187">
      <c r="A187" s="65"/>
    </row>
    <row r="188">
      <c r="A188" s="65"/>
    </row>
    <row r="189">
      <c r="A189" s="65"/>
    </row>
    <row r="190">
      <c r="A190" s="65"/>
    </row>
    <row r="191">
      <c r="A191" s="65"/>
    </row>
    <row r="192">
      <c r="A192" s="65"/>
    </row>
    <row r="193">
      <c r="A193" s="65"/>
    </row>
    <row r="194">
      <c r="A194" s="65"/>
    </row>
    <row r="195">
      <c r="A195" s="65"/>
    </row>
    <row r="196">
      <c r="A196" s="65"/>
    </row>
    <row r="197">
      <c r="A197" s="65"/>
    </row>
    <row r="198">
      <c r="A198" s="65"/>
    </row>
    <row r="199">
      <c r="A199" s="65"/>
    </row>
    <row r="200">
      <c r="A200" s="65"/>
    </row>
    <row r="201">
      <c r="A201" s="65"/>
    </row>
    <row r="202">
      <c r="A202" s="65"/>
    </row>
    <row r="203">
      <c r="A203" s="65"/>
    </row>
    <row r="204">
      <c r="A204" s="65"/>
    </row>
    <row r="205">
      <c r="A205" s="65"/>
    </row>
    <row r="206">
      <c r="A206" s="65"/>
    </row>
    <row r="207">
      <c r="A207" s="65"/>
    </row>
    <row r="208">
      <c r="A208" s="65"/>
    </row>
    <row r="209">
      <c r="A209" s="65"/>
    </row>
    <row r="210">
      <c r="A210" s="65"/>
    </row>
    <row r="211">
      <c r="A211" s="65"/>
    </row>
    <row r="212">
      <c r="A212" s="65"/>
    </row>
    <row r="213">
      <c r="A213" s="65"/>
    </row>
    <row r="214">
      <c r="A214" s="65"/>
    </row>
    <row r="215">
      <c r="A215" s="65"/>
    </row>
    <row r="216">
      <c r="A216" s="65"/>
    </row>
    <row r="217">
      <c r="A217" s="65"/>
    </row>
    <row r="218">
      <c r="A218" s="65"/>
    </row>
    <row r="219">
      <c r="A219" s="65"/>
    </row>
    <row r="220">
      <c r="A220" s="65"/>
    </row>
    <row r="221">
      <c r="A221" s="65"/>
    </row>
    <row r="222">
      <c r="A222" s="65"/>
    </row>
    <row r="223">
      <c r="A223" s="65"/>
    </row>
    <row r="224">
      <c r="A224" s="65"/>
    </row>
    <row r="225">
      <c r="A225" s="65"/>
    </row>
    <row r="226">
      <c r="A226" s="65"/>
    </row>
    <row r="227">
      <c r="A227" s="65"/>
    </row>
    <row r="228">
      <c r="A228" s="65"/>
    </row>
    <row r="229">
      <c r="A229" s="65"/>
    </row>
    <row r="230">
      <c r="A230" s="65"/>
    </row>
    <row r="231">
      <c r="A231" s="65"/>
    </row>
    <row r="232">
      <c r="A232" s="65"/>
    </row>
    <row r="233">
      <c r="A233" s="65"/>
    </row>
    <row r="234">
      <c r="A234" s="65"/>
    </row>
    <row r="235">
      <c r="A235" s="65"/>
    </row>
    <row r="236">
      <c r="A236" s="65"/>
    </row>
    <row r="237">
      <c r="A237" s="65"/>
    </row>
    <row r="238">
      <c r="A238" s="65"/>
    </row>
    <row r="239">
      <c r="A239" s="65"/>
    </row>
    <row r="240">
      <c r="A240" s="65"/>
    </row>
    <row r="241">
      <c r="A241" s="65"/>
    </row>
    <row r="242">
      <c r="A242" s="65"/>
    </row>
    <row r="243">
      <c r="A243" s="65"/>
    </row>
    <row r="244">
      <c r="A244" s="65"/>
    </row>
    <row r="245">
      <c r="A245" s="65"/>
    </row>
    <row r="246">
      <c r="A246" s="65"/>
    </row>
    <row r="247">
      <c r="A247" s="65"/>
    </row>
    <row r="248">
      <c r="A248" s="65"/>
    </row>
    <row r="249">
      <c r="A249" s="65"/>
    </row>
    <row r="250">
      <c r="A250" s="65"/>
    </row>
    <row r="251">
      <c r="A251" s="65"/>
    </row>
    <row r="252">
      <c r="A252" s="65"/>
    </row>
    <row r="253">
      <c r="A253" s="65"/>
    </row>
    <row r="254">
      <c r="A254" s="65"/>
    </row>
    <row r="255">
      <c r="A255" s="65"/>
    </row>
    <row r="256">
      <c r="A256" s="65"/>
    </row>
    <row r="257">
      <c r="A257" s="65"/>
    </row>
    <row r="258">
      <c r="A258" s="65"/>
    </row>
    <row r="259">
      <c r="A259" s="65"/>
    </row>
    <row r="260">
      <c r="A260" s="65"/>
    </row>
    <row r="261">
      <c r="A261" s="65"/>
    </row>
    <row r="262">
      <c r="A262" s="65"/>
    </row>
    <row r="263">
      <c r="A263" s="65"/>
    </row>
    <row r="264">
      <c r="A264" s="65"/>
    </row>
    <row r="265">
      <c r="A265" s="65"/>
    </row>
    <row r="266">
      <c r="A266" s="65"/>
    </row>
    <row r="267">
      <c r="A267" s="65"/>
    </row>
    <row r="268">
      <c r="A268" s="65"/>
    </row>
    <row r="269">
      <c r="A269" s="65"/>
    </row>
    <row r="270">
      <c r="A270" s="65"/>
    </row>
    <row r="271">
      <c r="A271" s="65"/>
    </row>
    <row r="272">
      <c r="A272" s="65"/>
    </row>
    <row r="273">
      <c r="A273" s="65"/>
    </row>
    <row r="274">
      <c r="A274" s="65"/>
    </row>
    <row r="275">
      <c r="A275" s="65"/>
    </row>
    <row r="276">
      <c r="A276" s="65"/>
    </row>
    <row r="277">
      <c r="A277" s="65"/>
    </row>
    <row r="278">
      <c r="A278" s="65"/>
    </row>
    <row r="279">
      <c r="A279" s="65"/>
    </row>
    <row r="280">
      <c r="A280" s="65"/>
    </row>
    <row r="281">
      <c r="A281" s="65"/>
    </row>
    <row r="282">
      <c r="A282" s="65"/>
    </row>
    <row r="283">
      <c r="A283" s="65"/>
    </row>
    <row r="284">
      <c r="A284" s="65"/>
    </row>
    <row r="285">
      <c r="A285" s="65"/>
    </row>
    <row r="286">
      <c r="A286" s="65"/>
    </row>
    <row r="287">
      <c r="A287" s="65"/>
    </row>
    <row r="288">
      <c r="A288" s="65"/>
    </row>
    <row r="289">
      <c r="A289" s="65"/>
    </row>
    <row r="290">
      <c r="A290" s="65"/>
    </row>
    <row r="291">
      <c r="A291" s="65"/>
    </row>
    <row r="292">
      <c r="A292" s="65"/>
    </row>
    <row r="293">
      <c r="A293" s="65"/>
    </row>
    <row r="294">
      <c r="A294" s="65"/>
    </row>
    <row r="295">
      <c r="A295" s="65"/>
    </row>
    <row r="296">
      <c r="A296" s="65"/>
    </row>
    <row r="297">
      <c r="A297" s="65"/>
    </row>
    <row r="298">
      <c r="A298" s="65"/>
    </row>
    <row r="299">
      <c r="A299" s="65"/>
    </row>
    <row r="300">
      <c r="A300" s="65"/>
    </row>
    <row r="301">
      <c r="A301" s="65"/>
    </row>
    <row r="302">
      <c r="A302" s="65"/>
    </row>
    <row r="303">
      <c r="A303" s="65"/>
    </row>
    <row r="304">
      <c r="A304" s="65"/>
    </row>
    <row r="305">
      <c r="A305" s="65"/>
    </row>
    <row r="306">
      <c r="A306" s="65"/>
    </row>
    <row r="307">
      <c r="A307" s="65"/>
    </row>
    <row r="308">
      <c r="A308" s="65"/>
    </row>
    <row r="309">
      <c r="A309" s="65"/>
    </row>
    <row r="310">
      <c r="A310" s="65"/>
    </row>
    <row r="311">
      <c r="A311" s="65"/>
    </row>
    <row r="312">
      <c r="A312" s="65"/>
    </row>
    <row r="313">
      <c r="A313" s="65"/>
    </row>
    <row r="314">
      <c r="A314" s="65"/>
    </row>
    <row r="315">
      <c r="A315" s="65"/>
    </row>
    <row r="316">
      <c r="A316" s="65"/>
    </row>
    <row r="317">
      <c r="A317" s="65"/>
    </row>
    <row r="318">
      <c r="A318" s="65"/>
    </row>
    <row r="319">
      <c r="A319" s="65"/>
    </row>
    <row r="320">
      <c r="A320" s="65"/>
    </row>
    <row r="321">
      <c r="A321" s="65"/>
    </row>
    <row r="322">
      <c r="A322" s="65"/>
    </row>
    <row r="323">
      <c r="A323" s="65"/>
    </row>
    <row r="324">
      <c r="A324" s="65"/>
    </row>
    <row r="325">
      <c r="A325" s="65"/>
    </row>
    <row r="326">
      <c r="A326" s="65"/>
    </row>
    <row r="327">
      <c r="A327" s="65"/>
    </row>
    <row r="328">
      <c r="A328" s="65"/>
    </row>
    <row r="329">
      <c r="A329" s="65"/>
    </row>
    <row r="330">
      <c r="A330" s="65"/>
    </row>
    <row r="331">
      <c r="A331" s="65"/>
    </row>
    <row r="332">
      <c r="A332" s="65"/>
    </row>
    <row r="333">
      <c r="A333" s="65"/>
    </row>
    <row r="334">
      <c r="A334" s="65"/>
    </row>
    <row r="335">
      <c r="A335" s="65"/>
    </row>
    <row r="336">
      <c r="A336" s="65"/>
    </row>
    <row r="337">
      <c r="A337" s="65"/>
    </row>
    <row r="338">
      <c r="A338" s="65"/>
    </row>
    <row r="339">
      <c r="A339" s="65"/>
    </row>
    <row r="340">
      <c r="A340" s="65"/>
    </row>
    <row r="341">
      <c r="A341" s="65"/>
    </row>
    <row r="342">
      <c r="A342" s="65"/>
    </row>
    <row r="343">
      <c r="A343" s="65"/>
    </row>
    <row r="344">
      <c r="A344" s="65"/>
    </row>
    <row r="345">
      <c r="A345" s="65"/>
    </row>
    <row r="346">
      <c r="A346" s="65"/>
    </row>
    <row r="347">
      <c r="A347" s="65"/>
    </row>
    <row r="348">
      <c r="A348" s="65"/>
    </row>
    <row r="349">
      <c r="A349" s="65"/>
    </row>
    <row r="350">
      <c r="A350" s="65"/>
    </row>
    <row r="351">
      <c r="A351" s="65"/>
    </row>
    <row r="352">
      <c r="A352" s="65"/>
    </row>
    <row r="353">
      <c r="A353" s="65"/>
    </row>
    <row r="354">
      <c r="A354" s="65"/>
    </row>
    <row r="355">
      <c r="A355" s="65"/>
    </row>
    <row r="356">
      <c r="A356" s="65"/>
    </row>
    <row r="357">
      <c r="A357" s="65"/>
    </row>
    <row r="358">
      <c r="A358" s="65"/>
    </row>
    <row r="359">
      <c r="A359" s="65"/>
    </row>
    <row r="360">
      <c r="A360" s="65"/>
    </row>
    <row r="361">
      <c r="A361" s="65"/>
    </row>
    <row r="362">
      <c r="A362" s="65"/>
    </row>
    <row r="363">
      <c r="A363" s="65"/>
    </row>
    <row r="364">
      <c r="A364" s="65"/>
    </row>
    <row r="365">
      <c r="A365" s="65"/>
    </row>
    <row r="366">
      <c r="A366" s="65"/>
    </row>
    <row r="367">
      <c r="A367" s="65"/>
    </row>
    <row r="368">
      <c r="A368" s="65"/>
    </row>
    <row r="369">
      <c r="A369" s="65"/>
    </row>
    <row r="370">
      <c r="A370" s="65"/>
    </row>
    <row r="371">
      <c r="A371" s="65"/>
    </row>
    <row r="372">
      <c r="A372" s="65"/>
    </row>
    <row r="373">
      <c r="A373" s="65"/>
    </row>
    <row r="374">
      <c r="A374" s="65"/>
    </row>
    <row r="375">
      <c r="A375" s="65"/>
    </row>
    <row r="376">
      <c r="A376" s="65"/>
    </row>
    <row r="377">
      <c r="A377" s="65"/>
    </row>
    <row r="378">
      <c r="A378" s="65"/>
    </row>
    <row r="379">
      <c r="A379" s="65"/>
    </row>
    <row r="380">
      <c r="A380" s="65"/>
    </row>
    <row r="381">
      <c r="A381" s="65"/>
    </row>
    <row r="382">
      <c r="A382" s="65"/>
    </row>
    <row r="383">
      <c r="A383" s="65"/>
    </row>
    <row r="384">
      <c r="A384" s="65"/>
    </row>
    <row r="385">
      <c r="A385" s="65"/>
    </row>
    <row r="386">
      <c r="A386" s="65"/>
    </row>
    <row r="387">
      <c r="A387" s="65"/>
    </row>
    <row r="388">
      <c r="A388" s="65"/>
    </row>
    <row r="389">
      <c r="A389" s="65"/>
    </row>
    <row r="390">
      <c r="A390" s="65"/>
    </row>
    <row r="391">
      <c r="A391" s="65"/>
    </row>
    <row r="392">
      <c r="A392" s="65"/>
    </row>
    <row r="393">
      <c r="A393" s="65"/>
    </row>
    <row r="394">
      <c r="A394" s="65"/>
    </row>
    <row r="395">
      <c r="A395" s="65"/>
    </row>
    <row r="396">
      <c r="A396" s="65"/>
    </row>
    <row r="397">
      <c r="A397" s="65"/>
    </row>
    <row r="398">
      <c r="A398" s="65"/>
    </row>
    <row r="399">
      <c r="A399" s="65"/>
    </row>
    <row r="400">
      <c r="A400" s="65"/>
    </row>
    <row r="401">
      <c r="A401" s="65"/>
    </row>
    <row r="402">
      <c r="A402" s="65"/>
    </row>
    <row r="403">
      <c r="A403" s="65"/>
    </row>
    <row r="404">
      <c r="A404" s="65"/>
    </row>
    <row r="405">
      <c r="A405" s="65"/>
    </row>
    <row r="406">
      <c r="A406" s="65"/>
    </row>
    <row r="407">
      <c r="A407" s="65"/>
    </row>
    <row r="408">
      <c r="A408" s="65"/>
    </row>
    <row r="409">
      <c r="A409" s="65"/>
    </row>
    <row r="410">
      <c r="A410" s="65"/>
    </row>
    <row r="411">
      <c r="A411" s="65"/>
    </row>
    <row r="412">
      <c r="A412" s="65"/>
    </row>
    <row r="413">
      <c r="A413" s="65"/>
    </row>
    <row r="414">
      <c r="A414" s="65"/>
    </row>
    <row r="415">
      <c r="A415" s="65"/>
    </row>
    <row r="416">
      <c r="A416" s="65"/>
    </row>
    <row r="417">
      <c r="A417" s="65"/>
    </row>
    <row r="418">
      <c r="A418" s="65"/>
    </row>
    <row r="419">
      <c r="A419" s="65"/>
    </row>
    <row r="420">
      <c r="A420" s="65"/>
    </row>
    <row r="421">
      <c r="A421" s="65"/>
    </row>
    <row r="422">
      <c r="A422" s="65"/>
    </row>
    <row r="423">
      <c r="A423" s="65"/>
    </row>
    <row r="424">
      <c r="A424" s="65"/>
    </row>
    <row r="425">
      <c r="A425" s="65"/>
    </row>
    <row r="426">
      <c r="A426" s="65"/>
    </row>
    <row r="427">
      <c r="A427" s="65"/>
    </row>
    <row r="428">
      <c r="A428" s="65"/>
    </row>
    <row r="429">
      <c r="A429" s="65"/>
    </row>
    <row r="430">
      <c r="A430" s="65"/>
    </row>
    <row r="431">
      <c r="A431" s="65"/>
    </row>
    <row r="432">
      <c r="A432" s="65"/>
    </row>
    <row r="433">
      <c r="A433" s="65"/>
    </row>
    <row r="434">
      <c r="A434" s="65"/>
    </row>
    <row r="435">
      <c r="A435" s="65"/>
    </row>
    <row r="436">
      <c r="A436" s="65"/>
    </row>
    <row r="437">
      <c r="A437" s="65"/>
    </row>
    <row r="438">
      <c r="A438" s="65"/>
    </row>
    <row r="439">
      <c r="A439" s="65"/>
    </row>
    <row r="440">
      <c r="A440" s="65"/>
    </row>
    <row r="441">
      <c r="A441" s="65"/>
    </row>
    <row r="442">
      <c r="A442" s="65"/>
    </row>
    <row r="443">
      <c r="A443" s="65"/>
    </row>
    <row r="444">
      <c r="A444" s="65"/>
    </row>
    <row r="445">
      <c r="A445" s="65"/>
    </row>
    <row r="446">
      <c r="A446" s="65"/>
    </row>
    <row r="447">
      <c r="A447" s="65"/>
    </row>
    <row r="448">
      <c r="A448" s="65"/>
    </row>
    <row r="449">
      <c r="A449" s="65"/>
    </row>
    <row r="450">
      <c r="A450" s="65"/>
    </row>
    <row r="451">
      <c r="A451" s="65"/>
    </row>
    <row r="452">
      <c r="A452" s="65"/>
    </row>
    <row r="453">
      <c r="A453" s="65"/>
    </row>
    <row r="454">
      <c r="A454" s="65"/>
    </row>
    <row r="455">
      <c r="A455" s="65"/>
    </row>
    <row r="456">
      <c r="A456" s="65"/>
    </row>
    <row r="457">
      <c r="A457" s="65"/>
    </row>
    <row r="458">
      <c r="A458" s="65"/>
    </row>
    <row r="459">
      <c r="A459" s="65"/>
    </row>
    <row r="460">
      <c r="A460" s="65"/>
    </row>
    <row r="461">
      <c r="A461" s="65"/>
    </row>
    <row r="462">
      <c r="A462" s="65"/>
    </row>
    <row r="463">
      <c r="A463" s="65"/>
    </row>
    <row r="464">
      <c r="A464" s="65"/>
    </row>
    <row r="465">
      <c r="A465" s="65"/>
    </row>
    <row r="466">
      <c r="A466" s="65"/>
    </row>
    <row r="467">
      <c r="A467" s="65"/>
    </row>
    <row r="468">
      <c r="A468" s="65"/>
    </row>
    <row r="469">
      <c r="A469" s="65"/>
    </row>
    <row r="470">
      <c r="A470" s="65"/>
    </row>
    <row r="471">
      <c r="A471" s="65"/>
    </row>
    <row r="472">
      <c r="A472" s="65"/>
    </row>
    <row r="473">
      <c r="A473" s="65"/>
    </row>
    <row r="474">
      <c r="A474" s="65"/>
    </row>
    <row r="475">
      <c r="A475" s="65"/>
    </row>
    <row r="476">
      <c r="A476" s="65"/>
    </row>
    <row r="477">
      <c r="A477" s="65"/>
    </row>
    <row r="478">
      <c r="A478" s="65"/>
    </row>
    <row r="479">
      <c r="A479" s="65"/>
    </row>
    <row r="480">
      <c r="A480" s="65"/>
    </row>
    <row r="481">
      <c r="A481" s="65"/>
    </row>
    <row r="482">
      <c r="A482" s="65"/>
    </row>
    <row r="483">
      <c r="A483" s="65"/>
    </row>
    <row r="484">
      <c r="A484" s="65"/>
    </row>
    <row r="485">
      <c r="A485" s="65"/>
    </row>
    <row r="486">
      <c r="A486" s="65"/>
    </row>
    <row r="487">
      <c r="A487" s="65"/>
    </row>
    <row r="488">
      <c r="A488" s="65"/>
    </row>
    <row r="489">
      <c r="A489" s="65"/>
    </row>
    <row r="490">
      <c r="A490" s="65"/>
    </row>
    <row r="491">
      <c r="A491" s="65"/>
    </row>
    <row r="492">
      <c r="A492" s="65"/>
    </row>
    <row r="493">
      <c r="A493" s="65"/>
    </row>
    <row r="494">
      <c r="A494" s="65"/>
    </row>
    <row r="495">
      <c r="A495" s="65"/>
    </row>
    <row r="496">
      <c r="A496" s="65"/>
    </row>
    <row r="497">
      <c r="A497" s="65"/>
    </row>
    <row r="498">
      <c r="A498" s="65"/>
    </row>
    <row r="499">
      <c r="A499" s="65"/>
    </row>
    <row r="500">
      <c r="A500" s="65"/>
    </row>
    <row r="501">
      <c r="A501" s="65"/>
    </row>
    <row r="502">
      <c r="A502" s="65"/>
    </row>
    <row r="503">
      <c r="A503" s="65"/>
    </row>
    <row r="504">
      <c r="A504" s="65"/>
    </row>
    <row r="505">
      <c r="A505" s="65"/>
    </row>
    <row r="506">
      <c r="A506" s="65"/>
    </row>
    <row r="507">
      <c r="A507" s="65"/>
    </row>
    <row r="508">
      <c r="A508" s="65"/>
    </row>
    <row r="509">
      <c r="A509" s="65"/>
    </row>
    <row r="510">
      <c r="A510" s="65"/>
    </row>
    <row r="511">
      <c r="A511" s="65"/>
    </row>
    <row r="512">
      <c r="A512" s="65"/>
    </row>
    <row r="513">
      <c r="A513" s="65"/>
    </row>
    <row r="514">
      <c r="A514" s="65"/>
    </row>
    <row r="515">
      <c r="A515" s="65"/>
    </row>
    <row r="516">
      <c r="A516" s="65"/>
    </row>
    <row r="517">
      <c r="A517" s="65"/>
    </row>
    <row r="518">
      <c r="A518" s="65"/>
    </row>
    <row r="519">
      <c r="A519" s="65"/>
    </row>
    <row r="520">
      <c r="A520" s="65"/>
    </row>
    <row r="521">
      <c r="A521" s="65"/>
    </row>
    <row r="522">
      <c r="A522" s="65"/>
    </row>
    <row r="523">
      <c r="A523" s="65"/>
    </row>
    <row r="524">
      <c r="A524" s="65"/>
    </row>
    <row r="525">
      <c r="A525" s="65"/>
    </row>
    <row r="526">
      <c r="A526" s="65"/>
    </row>
    <row r="527">
      <c r="A527" s="65"/>
    </row>
    <row r="528">
      <c r="A528" s="65"/>
    </row>
    <row r="529">
      <c r="A529" s="65"/>
    </row>
    <row r="530">
      <c r="A530" s="65"/>
    </row>
    <row r="531">
      <c r="A531" s="65"/>
    </row>
    <row r="532">
      <c r="A532" s="65"/>
    </row>
    <row r="533">
      <c r="A533" s="65"/>
    </row>
    <row r="534">
      <c r="A534" s="65"/>
    </row>
    <row r="535">
      <c r="A535" s="65"/>
    </row>
    <row r="536">
      <c r="A536" s="65"/>
    </row>
    <row r="537">
      <c r="A537" s="65"/>
    </row>
    <row r="538">
      <c r="A538" s="65"/>
    </row>
    <row r="539">
      <c r="A539" s="65"/>
    </row>
    <row r="540">
      <c r="A540" s="65"/>
    </row>
    <row r="541">
      <c r="A541" s="65"/>
    </row>
    <row r="542">
      <c r="A542" s="65"/>
    </row>
    <row r="543">
      <c r="A543" s="65"/>
    </row>
    <row r="544">
      <c r="A544" s="65"/>
    </row>
    <row r="545">
      <c r="A545" s="65"/>
    </row>
    <row r="546">
      <c r="A546" s="65"/>
    </row>
    <row r="547">
      <c r="A547" s="65"/>
    </row>
    <row r="548">
      <c r="A548" s="65"/>
    </row>
    <row r="549">
      <c r="A549" s="65"/>
    </row>
    <row r="550">
      <c r="A550" s="65"/>
    </row>
    <row r="551">
      <c r="A551" s="65"/>
    </row>
    <row r="552">
      <c r="A552" s="65"/>
    </row>
    <row r="553">
      <c r="A553" s="65"/>
    </row>
    <row r="554">
      <c r="A554" s="65"/>
    </row>
    <row r="555">
      <c r="A555" s="65"/>
    </row>
    <row r="556">
      <c r="A556" s="65"/>
    </row>
    <row r="557">
      <c r="A557" s="65"/>
    </row>
    <row r="558">
      <c r="A558" s="65"/>
    </row>
    <row r="559">
      <c r="A559" s="65"/>
    </row>
    <row r="560">
      <c r="A560" s="65"/>
    </row>
    <row r="561">
      <c r="A561" s="65"/>
    </row>
    <row r="562">
      <c r="A562" s="65"/>
    </row>
    <row r="563">
      <c r="A563" s="65"/>
    </row>
    <row r="564">
      <c r="A564" s="65"/>
    </row>
    <row r="565">
      <c r="A565" s="65"/>
    </row>
    <row r="566">
      <c r="A566" s="65"/>
    </row>
    <row r="567">
      <c r="A567" s="65"/>
    </row>
    <row r="568">
      <c r="A568" s="65"/>
    </row>
    <row r="569">
      <c r="A569" s="65"/>
    </row>
    <row r="570">
      <c r="A570" s="65"/>
    </row>
    <row r="571">
      <c r="A571" s="65"/>
    </row>
    <row r="572">
      <c r="A572" s="65"/>
    </row>
    <row r="573">
      <c r="A573" s="65"/>
    </row>
    <row r="574">
      <c r="A574" s="65"/>
    </row>
    <row r="575">
      <c r="A575" s="65"/>
    </row>
    <row r="576">
      <c r="A576" s="65"/>
    </row>
    <row r="577">
      <c r="A577" s="65"/>
    </row>
    <row r="578">
      <c r="A578" s="65"/>
    </row>
    <row r="579">
      <c r="A579" s="65"/>
    </row>
    <row r="580">
      <c r="A580" s="65"/>
    </row>
    <row r="581">
      <c r="A581" s="65"/>
    </row>
    <row r="582">
      <c r="A582" s="65"/>
    </row>
    <row r="583">
      <c r="A583" s="65"/>
    </row>
    <row r="584">
      <c r="A584" s="65"/>
    </row>
    <row r="585">
      <c r="A585" s="65"/>
    </row>
    <row r="586">
      <c r="A586" s="65"/>
    </row>
    <row r="587">
      <c r="A587" s="65"/>
    </row>
    <row r="588">
      <c r="A588" s="65"/>
    </row>
    <row r="589">
      <c r="A589" s="65"/>
    </row>
    <row r="590">
      <c r="A590" s="65"/>
    </row>
    <row r="591">
      <c r="A591" s="65"/>
    </row>
    <row r="592">
      <c r="A592" s="65"/>
    </row>
    <row r="593">
      <c r="A593" s="65"/>
    </row>
    <row r="594">
      <c r="A594" s="65"/>
    </row>
    <row r="595">
      <c r="A595" s="65"/>
    </row>
    <row r="596">
      <c r="A596" s="65"/>
    </row>
    <row r="597">
      <c r="A597" s="65"/>
    </row>
    <row r="598">
      <c r="A598" s="65"/>
    </row>
    <row r="599">
      <c r="A599" s="65"/>
    </row>
    <row r="600">
      <c r="A600" s="65"/>
    </row>
    <row r="601">
      <c r="A601" s="65"/>
    </row>
    <row r="602">
      <c r="A602" s="65"/>
    </row>
    <row r="603">
      <c r="A603" s="65"/>
    </row>
    <row r="604">
      <c r="A604" s="65"/>
    </row>
    <row r="605">
      <c r="A605" s="65"/>
    </row>
    <row r="606">
      <c r="A606" s="65"/>
    </row>
    <row r="607">
      <c r="A607" s="65"/>
    </row>
    <row r="608">
      <c r="A608" s="65"/>
    </row>
    <row r="609">
      <c r="A609" s="65"/>
    </row>
    <row r="610">
      <c r="A610" s="65"/>
    </row>
    <row r="611">
      <c r="A611" s="65"/>
    </row>
    <row r="612">
      <c r="A612" s="65"/>
    </row>
    <row r="613">
      <c r="A613" s="65"/>
    </row>
    <row r="614">
      <c r="A614" s="65"/>
    </row>
    <row r="615">
      <c r="A615" s="65"/>
    </row>
    <row r="616">
      <c r="A616" s="65"/>
    </row>
    <row r="617">
      <c r="A617" s="65"/>
    </row>
    <row r="618">
      <c r="A618" s="65"/>
    </row>
    <row r="619">
      <c r="A619" s="65"/>
    </row>
    <row r="620">
      <c r="A620" s="65"/>
    </row>
    <row r="621">
      <c r="A621" s="65"/>
    </row>
    <row r="622">
      <c r="A622" s="65"/>
    </row>
    <row r="623">
      <c r="A623" s="65"/>
    </row>
    <row r="624">
      <c r="A624" s="65"/>
    </row>
    <row r="625">
      <c r="A625" s="65"/>
    </row>
    <row r="626">
      <c r="A626" s="65"/>
    </row>
    <row r="627">
      <c r="A627" s="65"/>
    </row>
    <row r="628">
      <c r="A628" s="65"/>
    </row>
    <row r="629">
      <c r="A629" s="65"/>
    </row>
    <row r="630">
      <c r="A630" s="65"/>
    </row>
    <row r="631">
      <c r="A631" s="65"/>
    </row>
    <row r="632">
      <c r="A632" s="65"/>
    </row>
    <row r="633">
      <c r="A633" s="65"/>
    </row>
    <row r="634">
      <c r="A634" s="65"/>
    </row>
    <row r="635">
      <c r="A635" s="65"/>
    </row>
    <row r="636">
      <c r="A636" s="65"/>
    </row>
    <row r="637">
      <c r="A637" s="65"/>
    </row>
    <row r="638">
      <c r="A638" s="65"/>
    </row>
    <row r="639">
      <c r="A639" s="65"/>
    </row>
    <row r="640">
      <c r="A640" s="65"/>
    </row>
    <row r="641">
      <c r="A641" s="65"/>
    </row>
    <row r="642">
      <c r="A642" s="65"/>
    </row>
    <row r="643">
      <c r="A643" s="65"/>
    </row>
    <row r="644">
      <c r="A644" s="65"/>
    </row>
    <row r="645">
      <c r="A645" s="65"/>
    </row>
    <row r="646">
      <c r="A646" s="65"/>
    </row>
    <row r="647">
      <c r="A647" s="65"/>
    </row>
    <row r="648">
      <c r="A648" s="65"/>
    </row>
    <row r="649">
      <c r="A649" s="65"/>
    </row>
    <row r="650">
      <c r="A650" s="65"/>
    </row>
    <row r="651">
      <c r="A651" s="65"/>
    </row>
    <row r="652">
      <c r="A652" s="65"/>
    </row>
    <row r="653">
      <c r="A653" s="65"/>
    </row>
    <row r="654">
      <c r="A654" s="65"/>
    </row>
    <row r="655">
      <c r="A655" s="65"/>
    </row>
    <row r="656">
      <c r="A656" s="65"/>
    </row>
    <row r="657">
      <c r="A657" s="65"/>
    </row>
    <row r="658">
      <c r="A658" s="65"/>
    </row>
    <row r="659">
      <c r="A659" s="65"/>
    </row>
    <row r="660">
      <c r="A660" s="65"/>
    </row>
    <row r="661">
      <c r="A661" s="65"/>
    </row>
    <row r="662">
      <c r="A662" s="65"/>
    </row>
    <row r="663">
      <c r="A663" s="65"/>
    </row>
    <row r="664">
      <c r="A664" s="65"/>
    </row>
    <row r="665">
      <c r="A665" s="65"/>
    </row>
    <row r="666">
      <c r="A666" s="65"/>
    </row>
    <row r="667">
      <c r="A667" s="65"/>
    </row>
    <row r="668">
      <c r="A668" s="65"/>
    </row>
    <row r="669">
      <c r="A669" s="65"/>
    </row>
    <row r="670">
      <c r="A670" s="65"/>
    </row>
    <row r="671">
      <c r="A671" s="65"/>
    </row>
    <row r="672">
      <c r="A672" s="65"/>
    </row>
    <row r="673">
      <c r="A673" s="65"/>
    </row>
    <row r="674">
      <c r="A674" s="65"/>
    </row>
    <row r="675">
      <c r="A675" s="65"/>
    </row>
    <row r="676">
      <c r="A676" s="65"/>
    </row>
    <row r="677">
      <c r="A677" s="65"/>
    </row>
    <row r="678">
      <c r="A678" s="65"/>
    </row>
    <row r="679">
      <c r="A679" s="65"/>
    </row>
    <row r="680">
      <c r="A680" s="65"/>
    </row>
    <row r="681">
      <c r="A681" s="65"/>
    </row>
    <row r="682">
      <c r="A682" s="65"/>
    </row>
    <row r="683">
      <c r="A683" s="65"/>
    </row>
    <row r="684">
      <c r="A684" s="65"/>
    </row>
    <row r="685">
      <c r="A685" s="65"/>
    </row>
    <row r="686">
      <c r="A686" s="65"/>
    </row>
    <row r="687">
      <c r="A687" s="65"/>
    </row>
    <row r="688">
      <c r="A688" s="65"/>
    </row>
    <row r="689">
      <c r="A689" s="65"/>
    </row>
    <row r="690">
      <c r="A690" s="65"/>
    </row>
    <row r="691">
      <c r="A691" s="65"/>
    </row>
    <row r="692">
      <c r="A692" s="65"/>
    </row>
    <row r="693">
      <c r="A693" s="65"/>
    </row>
    <row r="694">
      <c r="A694" s="65"/>
    </row>
    <row r="695">
      <c r="A695" s="65"/>
    </row>
    <row r="696">
      <c r="A696" s="65"/>
    </row>
    <row r="697">
      <c r="A697" s="65"/>
    </row>
    <row r="698">
      <c r="A698" s="65"/>
    </row>
    <row r="699">
      <c r="A699" s="65"/>
    </row>
    <row r="700">
      <c r="A700" s="65"/>
    </row>
    <row r="701">
      <c r="A701" s="65"/>
    </row>
    <row r="702">
      <c r="A702" s="65"/>
    </row>
    <row r="703">
      <c r="A703" s="65"/>
    </row>
    <row r="704">
      <c r="A704" s="65"/>
    </row>
    <row r="705">
      <c r="A705" s="65"/>
    </row>
    <row r="706">
      <c r="A706" s="65"/>
    </row>
    <row r="707">
      <c r="A707" s="65"/>
    </row>
    <row r="708">
      <c r="A708" s="65"/>
    </row>
    <row r="709">
      <c r="A709" s="65"/>
    </row>
    <row r="710">
      <c r="A710" s="65"/>
    </row>
    <row r="711">
      <c r="A711" s="65"/>
    </row>
    <row r="712">
      <c r="A712" s="65"/>
    </row>
    <row r="713">
      <c r="A713" s="65"/>
    </row>
    <row r="714">
      <c r="A714" s="65"/>
    </row>
    <row r="715">
      <c r="A715" s="65"/>
    </row>
    <row r="716">
      <c r="A716" s="65"/>
    </row>
    <row r="717">
      <c r="A717" s="65"/>
    </row>
    <row r="718">
      <c r="A718" s="65"/>
    </row>
    <row r="719">
      <c r="A719" s="65"/>
    </row>
    <row r="720">
      <c r="A720" s="65"/>
    </row>
    <row r="721">
      <c r="A721" s="65"/>
    </row>
    <row r="722">
      <c r="A722" s="65"/>
    </row>
    <row r="723">
      <c r="A723" s="65"/>
    </row>
    <row r="724">
      <c r="A724" s="65"/>
    </row>
    <row r="725">
      <c r="A725" s="65"/>
    </row>
    <row r="726">
      <c r="A726" s="65"/>
    </row>
    <row r="727">
      <c r="A727" s="65"/>
    </row>
    <row r="728">
      <c r="A728" s="65"/>
    </row>
    <row r="729">
      <c r="A729" s="65"/>
    </row>
    <row r="730">
      <c r="A730" s="65"/>
    </row>
    <row r="731">
      <c r="A731" s="65"/>
    </row>
    <row r="732">
      <c r="A732" s="65"/>
    </row>
    <row r="733">
      <c r="A733" s="65"/>
    </row>
    <row r="734">
      <c r="A734" s="65"/>
    </row>
    <row r="735">
      <c r="A735" s="65"/>
    </row>
    <row r="736">
      <c r="A736" s="65"/>
    </row>
    <row r="737">
      <c r="A737" s="65"/>
    </row>
    <row r="738">
      <c r="A738" s="65"/>
    </row>
    <row r="739">
      <c r="A739" s="65"/>
    </row>
    <row r="740">
      <c r="A740" s="65"/>
    </row>
    <row r="741">
      <c r="A741" s="65"/>
    </row>
    <row r="742">
      <c r="A742" s="65"/>
    </row>
    <row r="743">
      <c r="A743" s="65"/>
    </row>
    <row r="744">
      <c r="A744" s="65"/>
    </row>
    <row r="745">
      <c r="A745" s="65"/>
    </row>
    <row r="746">
      <c r="A746" s="65"/>
    </row>
    <row r="747">
      <c r="A747" s="65"/>
    </row>
    <row r="748">
      <c r="A748" s="65"/>
    </row>
    <row r="749">
      <c r="A749" s="65"/>
    </row>
    <row r="750">
      <c r="A750" s="65"/>
    </row>
    <row r="751">
      <c r="A751" s="65"/>
    </row>
    <row r="752">
      <c r="A752" s="65"/>
    </row>
    <row r="753">
      <c r="A753" s="65"/>
    </row>
    <row r="754">
      <c r="A754" s="65"/>
    </row>
    <row r="755">
      <c r="A755" s="65"/>
    </row>
    <row r="756">
      <c r="A756" s="65"/>
    </row>
    <row r="757">
      <c r="A757" s="65"/>
    </row>
    <row r="758">
      <c r="A758" s="65"/>
    </row>
    <row r="759">
      <c r="A759" s="65"/>
    </row>
    <row r="760">
      <c r="A760" s="65"/>
    </row>
    <row r="761">
      <c r="A761" s="65"/>
    </row>
    <row r="762">
      <c r="A762" s="65"/>
    </row>
    <row r="763">
      <c r="A763" s="65"/>
    </row>
    <row r="764">
      <c r="A764" s="65"/>
    </row>
    <row r="765">
      <c r="A765" s="65"/>
    </row>
    <row r="766">
      <c r="A766" s="65"/>
    </row>
    <row r="767">
      <c r="A767" s="65"/>
    </row>
    <row r="768">
      <c r="A768" s="65"/>
    </row>
    <row r="769">
      <c r="A769" s="65"/>
    </row>
    <row r="770">
      <c r="A770" s="65"/>
    </row>
    <row r="771">
      <c r="A771" s="65"/>
    </row>
    <row r="772">
      <c r="A772" s="65"/>
    </row>
    <row r="773">
      <c r="A773" s="65"/>
    </row>
    <row r="774">
      <c r="A774" s="65"/>
    </row>
    <row r="775">
      <c r="A775" s="65"/>
    </row>
    <row r="776">
      <c r="A776" s="65"/>
    </row>
    <row r="777">
      <c r="A777" s="65"/>
    </row>
    <row r="778">
      <c r="A778" s="65"/>
    </row>
    <row r="779">
      <c r="A779" s="65"/>
    </row>
    <row r="780">
      <c r="A780" s="65"/>
    </row>
    <row r="781">
      <c r="A781" s="65"/>
    </row>
    <row r="782">
      <c r="A782" s="65"/>
    </row>
    <row r="783">
      <c r="A783" s="65"/>
    </row>
    <row r="784">
      <c r="A784" s="65"/>
    </row>
    <row r="785">
      <c r="A785" s="65"/>
    </row>
    <row r="786">
      <c r="A786" s="65"/>
    </row>
    <row r="787">
      <c r="A787" s="65"/>
    </row>
    <row r="788">
      <c r="A788" s="65"/>
    </row>
    <row r="789">
      <c r="A789" s="65"/>
    </row>
    <row r="790">
      <c r="A790" s="65"/>
    </row>
    <row r="791">
      <c r="A791" s="65"/>
    </row>
    <row r="792">
      <c r="A792" s="65"/>
    </row>
    <row r="793">
      <c r="A793" s="65"/>
    </row>
    <row r="794">
      <c r="A794" s="65"/>
    </row>
    <row r="795">
      <c r="A795" s="65"/>
    </row>
    <row r="796">
      <c r="A796" s="65"/>
    </row>
    <row r="797">
      <c r="A797" s="65"/>
    </row>
    <row r="798">
      <c r="A798" s="65"/>
    </row>
    <row r="799">
      <c r="A799" s="65"/>
    </row>
    <row r="800">
      <c r="A800" s="65"/>
    </row>
    <row r="801">
      <c r="A801" s="65"/>
    </row>
    <row r="802">
      <c r="A802" s="65"/>
    </row>
    <row r="803">
      <c r="A803" s="65"/>
    </row>
    <row r="804">
      <c r="A804" s="65"/>
    </row>
    <row r="805">
      <c r="A805" s="65"/>
    </row>
    <row r="806">
      <c r="A806" s="65"/>
    </row>
    <row r="807">
      <c r="A807" s="65"/>
    </row>
    <row r="808">
      <c r="A808" s="65"/>
    </row>
    <row r="809">
      <c r="A809" s="65"/>
    </row>
    <row r="810">
      <c r="A810" s="65"/>
    </row>
    <row r="811">
      <c r="A811" s="65"/>
    </row>
    <row r="812">
      <c r="A812" s="65"/>
    </row>
    <row r="813">
      <c r="A813" s="65"/>
    </row>
    <row r="814">
      <c r="A814" s="65"/>
    </row>
    <row r="815">
      <c r="A815" s="65"/>
    </row>
    <row r="816">
      <c r="A816" s="65"/>
    </row>
    <row r="817">
      <c r="A817" s="65"/>
    </row>
    <row r="818">
      <c r="A818" s="65"/>
    </row>
    <row r="819">
      <c r="A819" s="65"/>
    </row>
    <row r="820">
      <c r="A820" s="65"/>
    </row>
    <row r="821">
      <c r="A821" s="65"/>
    </row>
    <row r="822">
      <c r="A822" s="65"/>
    </row>
    <row r="823">
      <c r="A823" s="65"/>
    </row>
    <row r="824">
      <c r="A824" s="65"/>
    </row>
    <row r="825">
      <c r="A825" s="65"/>
    </row>
    <row r="826">
      <c r="A826" s="65"/>
    </row>
    <row r="827">
      <c r="A827" s="65"/>
    </row>
    <row r="828">
      <c r="A828" s="65"/>
    </row>
    <row r="829">
      <c r="A829" s="65"/>
    </row>
    <row r="830">
      <c r="A830" s="65"/>
    </row>
    <row r="831">
      <c r="A831" s="65"/>
    </row>
    <row r="832">
      <c r="A832" s="65"/>
    </row>
    <row r="833">
      <c r="A833" s="65"/>
    </row>
    <row r="834">
      <c r="A834" s="65"/>
    </row>
    <row r="835">
      <c r="A835" s="65"/>
    </row>
    <row r="836">
      <c r="A836" s="65"/>
    </row>
    <row r="837">
      <c r="A837" s="65"/>
    </row>
    <row r="838">
      <c r="A838" s="65"/>
    </row>
    <row r="839">
      <c r="A839" s="65"/>
    </row>
    <row r="840">
      <c r="A840" s="65"/>
    </row>
    <row r="841">
      <c r="A841" s="65"/>
    </row>
    <row r="842">
      <c r="A842" s="65"/>
    </row>
    <row r="843">
      <c r="A843" s="65"/>
    </row>
    <row r="844">
      <c r="A844" s="65"/>
    </row>
    <row r="845">
      <c r="A845" s="65"/>
    </row>
    <row r="846">
      <c r="A846" s="65"/>
    </row>
    <row r="847">
      <c r="A847" s="65"/>
    </row>
    <row r="848">
      <c r="A848" s="65"/>
    </row>
    <row r="849">
      <c r="A849" s="65"/>
    </row>
    <row r="850">
      <c r="A850" s="65"/>
    </row>
    <row r="851">
      <c r="A851" s="65"/>
    </row>
    <row r="852">
      <c r="A852" s="65"/>
    </row>
    <row r="853">
      <c r="A853" s="65"/>
    </row>
    <row r="854">
      <c r="A854" s="65"/>
    </row>
    <row r="855">
      <c r="A855" s="65"/>
    </row>
    <row r="856">
      <c r="A856" s="65"/>
    </row>
    <row r="857">
      <c r="A857" s="65"/>
    </row>
    <row r="858">
      <c r="A858" s="65"/>
    </row>
    <row r="859">
      <c r="A859" s="65"/>
    </row>
    <row r="860">
      <c r="A860" s="65"/>
    </row>
    <row r="861">
      <c r="A861" s="65"/>
    </row>
    <row r="862">
      <c r="A862" s="65"/>
    </row>
    <row r="863">
      <c r="A863" s="65"/>
    </row>
    <row r="864">
      <c r="A864" s="65"/>
    </row>
    <row r="865">
      <c r="A865" s="65"/>
    </row>
    <row r="866">
      <c r="A866" s="65"/>
    </row>
    <row r="867">
      <c r="A867" s="65"/>
    </row>
    <row r="868">
      <c r="A868" s="65"/>
    </row>
    <row r="869">
      <c r="A869" s="65"/>
    </row>
    <row r="870">
      <c r="A870" s="65"/>
    </row>
    <row r="871">
      <c r="A871" s="65"/>
    </row>
    <row r="872">
      <c r="A872" s="65"/>
    </row>
    <row r="873">
      <c r="A873" s="65"/>
    </row>
    <row r="874">
      <c r="A874" s="65"/>
    </row>
    <row r="875">
      <c r="A875" s="65"/>
    </row>
    <row r="876">
      <c r="A876" s="65"/>
    </row>
    <row r="877">
      <c r="A877" s="65"/>
    </row>
    <row r="878">
      <c r="A878" s="65"/>
    </row>
    <row r="879">
      <c r="A879" s="65"/>
    </row>
    <row r="880">
      <c r="A880" s="65"/>
    </row>
    <row r="881">
      <c r="A881" s="65"/>
    </row>
    <row r="882">
      <c r="A882" s="65"/>
    </row>
    <row r="883">
      <c r="A883" s="65"/>
    </row>
    <row r="884">
      <c r="A884" s="65"/>
    </row>
    <row r="885">
      <c r="A885" s="65"/>
    </row>
    <row r="886">
      <c r="A886" s="65"/>
    </row>
    <row r="887">
      <c r="A887" s="65"/>
    </row>
    <row r="888">
      <c r="A888" s="65"/>
    </row>
    <row r="889">
      <c r="A889" s="65"/>
    </row>
    <row r="890">
      <c r="A890" s="65"/>
    </row>
    <row r="891">
      <c r="A891" s="65"/>
    </row>
    <row r="892">
      <c r="A892" s="65"/>
    </row>
    <row r="893">
      <c r="A893" s="65"/>
    </row>
    <row r="894">
      <c r="A894" s="65"/>
    </row>
    <row r="895">
      <c r="A895" s="65"/>
    </row>
    <row r="896">
      <c r="A896" s="65"/>
    </row>
    <row r="897">
      <c r="A897" s="65"/>
    </row>
    <row r="898">
      <c r="A898" s="65"/>
    </row>
    <row r="899">
      <c r="A899" s="65"/>
    </row>
    <row r="900">
      <c r="A900" s="65"/>
    </row>
    <row r="901">
      <c r="A901" s="65"/>
    </row>
    <row r="902">
      <c r="A902" s="65"/>
    </row>
    <row r="903">
      <c r="A903" s="65"/>
    </row>
    <row r="904">
      <c r="A904" s="65"/>
    </row>
    <row r="905">
      <c r="A905" s="65"/>
    </row>
    <row r="906">
      <c r="A906" s="65"/>
    </row>
    <row r="907">
      <c r="A907" s="65"/>
    </row>
    <row r="908">
      <c r="A908" s="65"/>
    </row>
    <row r="909">
      <c r="A909" s="65"/>
    </row>
    <row r="910">
      <c r="A910" s="65"/>
    </row>
    <row r="911">
      <c r="A911" s="65"/>
    </row>
    <row r="912">
      <c r="A912" s="65"/>
    </row>
    <row r="913">
      <c r="A913" s="65"/>
    </row>
    <row r="914">
      <c r="A914" s="65"/>
    </row>
    <row r="915">
      <c r="A915" s="65"/>
    </row>
    <row r="916">
      <c r="A916" s="65"/>
    </row>
    <row r="917">
      <c r="A917" s="65"/>
    </row>
    <row r="918">
      <c r="A918" s="65"/>
    </row>
    <row r="919">
      <c r="A919" s="65"/>
    </row>
    <row r="920">
      <c r="A920" s="65"/>
    </row>
    <row r="921">
      <c r="A921" s="65"/>
    </row>
    <row r="922">
      <c r="A922" s="65"/>
    </row>
    <row r="923">
      <c r="A923" s="65"/>
    </row>
    <row r="924">
      <c r="A924" s="65"/>
    </row>
    <row r="925">
      <c r="A925" s="65"/>
    </row>
    <row r="926">
      <c r="A926" s="65"/>
    </row>
    <row r="927">
      <c r="A927" s="65"/>
    </row>
    <row r="928">
      <c r="A928" s="65"/>
    </row>
    <row r="929">
      <c r="A929" s="65"/>
    </row>
    <row r="930">
      <c r="A930" s="65"/>
    </row>
    <row r="931">
      <c r="A931" s="65"/>
    </row>
    <row r="932">
      <c r="A932" s="65"/>
    </row>
    <row r="933">
      <c r="A933" s="65"/>
    </row>
    <row r="934">
      <c r="A934" s="65"/>
    </row>
    <row r="935">
      <c r="A935" s="65"/>
    </row>
    <row r="936">
      <c r="A936" s="65"/>
    </row>
    <row r="937">
      <c r="A937" s="65"/>
    </row>
    <row r="938">
      <c r="A938" s="65"/>
    </row>
    <row r="939">
      <c r="A939" s="65"/>
    </row>
    <row r="940">
      <c r="A940" s="65"/>
    </row>
    <row r="941">
      <c r="A941" s="65"/>
    </row>
    <row r="942">
      <c r="A942" s="65"/>
    </row>
    <row r="943">
      <c r="A943" s="65"/>
    </row>
    <row r="944">
      <c r="A944" s="65"/>
    </row>
    <row r="945">
      <c r="A945" s="65"/>
    </row>
    <row r="946">
      <c r="A946" s="65"/>
    </row>
    <row r="947">
      <c r="A947" s="65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71"/>
    <col customWidth="1" min="2" max="2" width="19.0"/>
    <col customWidth="1" min="3" max="3" width="19.14"/>
    <col customWidth="1" min="4" max="5" width="7.71"/>
    <col customWidth="1" min="6" max="6" width="22.0"/>
    <col customWidth="1" min="7" max="7" width="22.71"/>
    <col customWidth="1" min="8" max="8" width="7.71"/>
    <col customWidth="1" min="9" max="9" width="24.86"/>
    <col customWidth="1" min="10" max="10" width="19.43"/>
    <col customWidth="1" min="11" max="12" width="7.71"/>
    <col customWidth="1" min="13" max="13" width="19.43"/>
    <col customWidth="1" min="14" max="33" width="7.71"/>
  </cols>
  <sheetData>
    <row r="1">
      <c r="A1" s="68" t="s">
        <v>40</v>
      </c>
      <c r="B1" s="69"/>
      <c r="C1" s="70"/>
      <c r="D1" s="57"/>
      <c r="F1" s="69"/>
      <c r="G1" s="70"/>
      <c r="I1" s="57"/>
      <c r="J1" s="57"/>
      <c r="K1" s="57"/>
      <c r="L1" s="57"/>
      <c r="M1" s="58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</row>
    <row r="2">
      <c r="A2" s="68"/>
      <c r="B2" s="69"/>
      <c r="C2" s="70"/>
      <c r="D2" s="57"/>
      <c r="F2" s="69"/>
      <c r="G2" s="70"/>
      <c r="I2" s="57"/>
      <c r="J2" s="57"/>
      <c r="K2" s="57"/>
      <c r="L2" s="57"/>
      <c r="M2" s="58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</row>
    <row r="3">
      <c r="A3" s="68"/>
      <c r="B3" s="69"/>
      <c r="C3" s="70"/>
      <c r="D3" s="57"/>
      <c r="F3" s="69"/>
      <c r="G3" s="70"/>
      <c r="I3" s="57"/>
      <c r="J3" s="57"/>
      <c r="K3" s="57"/>
      <c r="L3" s="57"/>
      <c r="M3" s="58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</row>
    <row r="4">
      <c r="A4" s="68"/>
      <c r="B4" s="69"/>
      <c r="C4" s="70"/>
      <c r="D4" s="57"/>
      <c r="F4" s="69"/>
      <c r="G4" s="70"/>
      <c r="I4" s="57"/>
      <c r="J4" s="57"/>
      <c r="K4" s="57"/>
      <c r="L4" s="57"/>
      <c r="M4" s="58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</row>
    <row r="5">
      <c r="A5" s="68"/>
      <c r="B5" s="69"/>
      <c r="C5" s="70"/>
      <c r="D5" s="57"/>
      <c r="F5" s="69"/>
      <c r="G5" s="70"/>
      <c r="I5" s="57"/>
      <c r="J5" s="57"/>
      <c r="K5" s="57"/>
      <c r="L5" s="57"/>
      <c r="M5" s="58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</row>
    <row r="6">
      <c r="A6" s="57"/>
      <c r="B6" s="69"/>
      <c r="C6" s="70"/>
      <c r="D6" s="57"/>
      <c r="F6" s="69"/>
      <c r="G6" s="70"/>
      <c r="I6" s="57"/>
      <c r="J6" s="57"/>
      <c r="K6" s="57"/>
      <c r="L6" s="57"/>
      <c r="M6" s="58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</row>
    <row r="7">
      <c r="A7" s="57"/>
      <c r="B7" s="69"/>
      <c r="C7" s="70"/>
      <c r="D7" s="57"/>
      <c r="F7" s="69"/>
      <c r="G7" s="70"/>
      <c r="I7" s="57"/>
      <c r="J7" s="57"/>
      <c r="K7" s="57"/>
      <c r="L7" s="57"/>
      <c r="M7" s="58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</row>
    <row r="8">
      <c r="A8" s="57"/>
      <c r="B8" s="69"/>
      <c r="C8" s="70"/>
      <c r="D8" s="57"/>
      <c r="F8" s="69"/>
      <c r="G8" s="70"/>
      <c r="I8" s="57"/>
      <c r="J8" s="57"/>
      <c r="K8" s="57"/>
      <c r="L8" s="57"/>
      <c r="M8" s="58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</row>
    <row r="9">
      <c r="A9" s="57"/>
      <c r="B9" s="69"/>
      <c r="C9" s="70"/>
      <c r="D9" s="57"/>
      <c r="F9" s="69"/>
      <c r="G9" s="70"/>
      <c r="I9" s="57"/>
      <c r="J9" s="57"/>
      <c r="K9" s="57"/>
      <c r="L9" s="57"/>
      <c r="M9" s="58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</row>
    <row r="10">
      <c r="A10" s="57"/>
      <c r="B10" s="69"/>
      <c r="C10" s="70"/>
      <c r="D10" s="57"/>
      <c r="F10" s="69"/>
      <c r="G10" s="70"/>
      <c r="I10" s="57"/>
      <c r="J10" s="57"/>
      <c r="K10" s="57"/>
      <c r="L10" s="57"/>
      <c r="M10" s="58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</row>
    <row r="11">
      <c r="A11" s="57"/>
      <c r="B11" s="69"/>
      <c r="C11" s="70"/>
      <c r="D11" s="57"/>
      <c r="F11" s="69"/>
      <c r="G11" s="70"/>
      <c r="I11" s="57"/>
      <c r="J11" s="57"/>
      <c r="K11" s="57"/>
      <c r="L11" s="57"/>
      <c r="M11" s="58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</row>
    <row r="12">
      <c r="A12" s="57"/>
      <c r="B12" s="69" t="s">
        <v>2</v>
      </c>
      <c r="C12" s="71">
        <f>presentazione!C19</f>
        <v>3</v>
      </c>
      <c r="D12" s="57"/>
      <c r="F12" s="72" t="s">
        <v>41</v>
      </c>
      <c r="G12" s="71">
        <f>presentazione!C18/presentazione!C17</f>
        <v>1.5</v>
      </c>
      <c r="I12" s="57"/>
      <c r="J12" s="72" t="s">
        <v>0</v>
      </c>
      <c r="K12" s="73">
        <f>presentazione!C18</f>
        <v>3</v>
      </c>
      <c r="L12" s="57"/>
      <c r="M12" s="58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</row>
    <row r="13">
      <c r="A13" s="74" t="s">
        <v>42</v>
      </c>
      <c r="B13" s="39" t="str">
        <f>"V("&amp;C12&amp;")"</f>
        <v>V(3)</v>
      </c>
      <c r="C13" s="39" t="str">
        <f>"v("&amp;C12&amp;")"</f>
        <v>v(3)</v>
      </c>
      <c r="D13" s="75"/>
      <c r="E13" s="75"/>
      <c r="F13" s="39" t="str">
        <f>"V("&amp;G12&amp;")"</f>
        <v>V(1,5)</v>
      </c>
      <c r="G13" s="39" t="str">
        <f>"v'("&amp;G12&amp;")"</f>
        <v>v'(1,5)</v>
      </c>
      <c r="H13" s="75"/>
      <c r="J13" s="39" t="str">
        <f>"V("&amp;K12&amp;")"</f>
        <v>V(3)</v>
      </c>
      <c r="K13" s="39" t="str">
        <f>"v'("&amp;K12&amp;")"</f>
        <v>v'(3)</v>
      </c>
      <c r="L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</row>
    <row r="14">
      <c r="A14" s="76">
        <v>1.0</v>
      </c>
      <c r="B14" s="76">
        <f t="shared" ref="B14:B31" si="1">$C$12^(A14-1)</f>
        <v>1</v>
      </c>
      <c r="C14" s="76">
        <f t="shared" ref="C14:C31" si="2">$C$12^(A14)</f>
        <v>3</v>
      </c>
      <c r="D14" s="57"/>
      <c r="E14" s="57"/>
      <c r="F14" s="76">
        <f t="shared" ref="F14:F31" si="3">$G$12^($A14-1)</f>
        <v>1</v>
      </c>
      <c r="G14" s="76">
        <f t="array" ref="G14:G31">MMULT(m.diagonali!B7:S24,F14:F31)</f>
        <v>1</v>
      </c>
      <c r="H14" s="57"/>
      <c r="J14" s="76">
        <f>$G$12^($A14-1)</f>
        <v>1</v>
      </c>
      <c r="K14" s="76"/>
      <c r="L14" s="57"/>
      <c r="N14" s="57"/>
      <c r="O14" s="57"/>
      <c r="P14" s="57"/>
      <c r="Q14" s="77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57"/>
    </row>
    <row r="15">
      <c r="A15" s="76">
        <f t="shared" ref="A15:A31" si="4">A14+1</f>
        <v>2</v>
      </c>
      <c r="B15" s="76">
        <f t="shared" si="1"/>
        <v>3</v>
      </c>
      <c r="C15" s="76">
        <f t="shared" si="2"/>
        <v>9</v>
      </c>
      <c r="D15" s="57"/>
      <c r="E15" s="57"/>
      <c r="F15" s="76">
        <f t="shared" si="3"/>
        <v>1.5</v>
      </c>
      <c r="G15" s="76">
        <v>3.0</v>
      </c>
      <c r="H15" s="57"/>
      <c r="J15" s="76">
        <f t="shared" ref="J15:J31" si="5">$K$12^($A15-1)</f>
        <v>3</v>
      </c>
      <c r="K15" s="76"/>
      <c r="L15" s="57"/>
      <c r="N15" s="57"/>
      <c r="O15" s="57"/>
      <c r="P15" s="57"/>
      <c r="Q15" s="77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57"/>
    </row>
    <row r="16">
      <c r="A16" s="76">
        <f t="shared" si="4"/>
        <v>3</v>
      </c>
      <c r="B16" s="76">
        <f t="shared" si="1"/>
        <v>9</v>
      </c>
      <c r="C16" s="76">
        <f t="shared" si="2"/>
        <v>27</v>
      </c>
      <c r="D16" s="57"/>
      <c r="E16" s="57"/>
      <c r="F16" s="76">
        <f t="shared" si="3"/>
        <v>2.25</v>
      </c>
      <c r="G16" s="76">
        <v>6.75</v>
      </c>
      <c r="H16" s="57"/>
      <c r="J16" s="76">
        <f t="shared" si="5"/>
        <v>9</v>
      </c>
      <c r="K16" s="76"/>
      <c r="L16" s="57"/>
      <c r="N16" s="57"/>
      <c r="O16" s="57"/>
      <c r="P16" s="57"/>
      <c r="Q16" s="77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57"/>
    </row>
    <row r="17">
      <c r="A17" s="76">
        <f t="shared" si="4"/>
        <v>4</v>
      </c>
      <c r="B17" s="76">
        <f t="shared" si="1"/>
        <v>27</v>
      </c>
      <c r="C17" s="76">
        <f t="shared" si="2"/>
        <v>81</v>
      </c>
      <c r="D17" s="57"/>
      <c r="E17" s="57"/>
      <c r="F17" s="76">
        <f t="shared" si="3"/>
        <v>3.375</v>
      </c>
      <c r="G17" s="76">
        <v>13.5</v>
      </c>
      <c r="H17" s="57"/>
      <c r="J17" s="76">
        <f t="shared" si="5"/>
        <v>27</v>
      </c>
      <c r="K17" s="76"/>
      <c r="L17" s="57"/>
      <c r="N17" s="57"/>
      <c r="O17" s="57"/>
      <c r="P17" s="57"/>
      <c r="Q17" s="77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57"/>
    </row>
    <row r="18">
      <c r="A18" s="76">
        <f t="shared" si="4"/>
        <v>5</v>
      </c>
      <c r="B18" s="76">
        <f t="shared" si="1"/>
        <v>81</v>
      </c>
      <c r="C18" s="76">
        <f t="shared" si="2"/>
        <v>243</v>
      </c>
      <c r="D18" s="57"/>
      <c r="E18" s="57"/>
      <c r="F18" s="76">
        <f t="shared" si="3"/>
        <v>5.0625</v>
      </c>
      <c r="G18" s="76">
        <v>25.3125</v>
      </c>
      <c r="H18" s="57"/>
      <c r="J18" s="76">
        <f t="shared" si="5"/>
        <v>81</v>
      </c>
      <c r="K18" s="76"/>
      <c r="L18" s="57"/>
      <c r="N18" s="57"/>
      <c r="O18" s="57"/>
      <c r="P18" s="57"/>
      <c r="Q18" s="77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57"/>
    </row>
    <row r="19">
      <c r="A19" s="76">
        <f t="shared" si="4"/>
        <v>6</v>
      </c>
      <c r="B19" s="76">
        <f t="shared" si="1"/>
        <v>243</v>
      </c>
      <c r="C19" s="76">
        <f t="shared" si="2"/>
        <v>729</v>
      </c>
      <c r="D19" s="57"/>
      <c r="E19" s="57"/>
      <c r="F19" s="76">
        <f t="shared" si="3"/>
        <v>7.59375</v>
      </c>
      <c r="G19" s="76">
        <v>45.5625</v>
      </c>
      <c r="H19" s="57"/>
      <c r="J19" s="76">
        <f t="shared" si="5"/>
        <v>243</v>
      </c>
      <c r="K19" s="76"/>
      <c r="L19" s="57"/>
      <c r="N19" s="57"/>
      <c r="O19" s="57"/>
      <c r="P19" s="57"/>
      <c r="Q19" s="57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57"/>
    </row>
    <row r="20">
      <c r="A20" s="76">
        <f t="shared" si="4"/>
        <v>7</v>
      </c>
      <c r="B20" s="76">
        <f t="shared" si="1"/>
        <v>729</v>
      </c>
      <c r="C20" s="76">
        <f t="shared" si="2"/>
        <v>2187</v>
      </c>
      <c r="D20" s="57"/>
      <c r="E20" s="57"/>
      <c r="F20" s="76">
        <f t="shared" si="3"/>
        <v>11.390625</v>
      </c>
      <c r="G20" s="76">
        <v>79.734375</v>
      </c>
      <c r="H20" s="57"/>
      <c r="J20" s="76">
        <f t="shared" si="5"/>
        <v>729</v>
      </c>
      <c r="K20" s="76"/>
      <c r="L20" s="57"/>
      <c r="N20" s="57"/>
      <c r="O20" s="57"/>
      <c r="P20" s="57"/>
      <c r="Q20" s="57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57"/>
    </row>
    <row r="21">
      <c r="A21" s="76">
        <f t="shared" si="4"/>
        <v>8</v>
      </c>
      <c r="B21" s="76">
        <f t="shared" si="1"/>
        <v>2187</v>
      </c>
      <c r="C21" s="76">
        <f t="shared" si="2"/>
        <v>6561</v>
      </c>
      <c r="D21" s="57"/>
      <c r="E21" s="57"/>
      <c r="F21" s="76">
        <f t="shared" si="3"/>
        <v>17.0859375</v>
      </c>
      <c r="G21" s="76">
        <v>136.6875</v>
      </c>
      <c r="H21" s="57"/>
      <c r="J21" s="76">
        <f t="shared" si="5"/>
        <v>2187</v>
      </c>
      <c r="K21" s="76"/>
      <c r="L21" s="57"/>
      <c r="N21" s="57"/>
      <c r="O21" s="57"/>
      <c r="P21" s="57"/>
      <c r="Q21" s="57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57"/>
    </row>
    <row r="22">
      <c r="A22" s="76">
        <f t="shared" si="4"/>
        <v>9</v>
      </c>
      <c r="B22" s="76">
        <f t="shared" si="1"/>
        <v>6561</v>
      </c>
      <c r="C22" s="76">
        <f t="shared" si="2"/>
        <v>19683</v>
      </c>
      <c r="D22" s="57"/>
      <c r="E22" s="57"/>
      <c r="F22" s="76">
        <f t="shared" si="3"/>
        <v>25.62890625</v>
      </c>
      <c r="G22" s="76">
        <v>230.66015625</v>
      </c>
      <c r="H22" s="57"/>
      <c r="J22" s="76">
        <f t="shared" si="5"/>
        <v>6561</v>
      </c>
      <c r="K22" s="76"/>
      <c r="L22" s="57"/>
      <c r="N22" s="57"/>
      <c r="O22" s="57"/>
      <c r="P22" s="57"/>
      <c r="Q22" s="57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57"/>
    </row>
    <row r="23">
      <c r="A23" s="76">
        <f t="shared" si="4"/>
        <v>10</v>
      </c>
      <c r="B23" s="76">
        <f t="shared" si="1"/>
        <v>19683</v>
      </c>
      <c r="C23" s="76">
        <f t="shared" si="2"/>
        <v>59049</v>
      </c>
      <c r="D23" s="57"/>
      <c r="E23" s="57"/>
      <c r="F23" s="76">
        <f t="shared" si="3"/>
        <v>38.44335938</v>
      </c>
      <c r="G23" s="76">
        <v>384.43359375</v>
      </c>
      <c r="H23" s="57"/>
      <c r="J23" s="76">
        <f t="shared" si="5"/>
        <v>19683</v>
      </c>
      <c r="K23" s="76"/>
      <c r="L23" s="57"/>
      <c r="N23" s="57"/>
      <c r="O23" s="57"/>
      <c r="P23" s="57"/>
      <c r="Q23" s="57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57"/>
    </row>
    <row r="24">
      <c r="A24" s="76">
        <f t="shared" si="4"/>
        <v>11</v>
      </c>
      <c r="B24" s="76">
        <f t="shared" si="1"/>
        <v>59049</v>
      </c>
      <c r="C24" s="76">
        <f t="shared" si="2"/>
        <v>177147</v>
      </c>
      <c r="D24" s="57"/>
      <c r="E24" s="57"/>
      <c r="F24" s="76">
        <f t="shared" si="3"/>
        <v>57.66503906</v>
      </c>
      <c r="G24" s="76">
        <v>634.3154296875</v>
      </c>
      <c r="H24" s="57"/>
      <c r="J24" s="76">
        <f t="shared" si="5"/>
        <v>59049</v>
      </c>
      <c r="K24" s="76"/>
      <c r="L24" s="57"/>
      <c r="N24" s="57"/>
      <c r="O24" s="57"/>
      <c r="P24" s="57"/>
      <c r="Q24" s="57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57"/>
    </row>
    <row r="25">
      <c r="A25" s="76">
        <f t="shared" si="4"/>
        <v>12</v>
      </c>
      <c r="B25" s="76">
        <f t="shared" si="1"/>
        <v>177147</v>
      </c>
      <c r="C25" s="76">
        <f t="shared" si="2"/>
        <v>531441</v>
      </c>
      <c r="D25" s="57"/>
      <c r="E25" s="57"/>
      <c r="F25" s="76">
        <f t="shared" si="3"/>
        <v>86.49755859</v>
      </c>
      <c r="G25" s="76">
        <v>1037.970703125</v>
      </c>
      <c r="H25" s="57"/>
      <c r="J25" s="76">
        <f t="shared" si="5"/>
        <v>177147</v>
      </c>
      <c r="K25" s="76"/>
      <c r="L25" s="57"/>
      <c r="N25" s="57"/>
      <c r="O25" s="57"/>
      <c r="P25" s="57"/>
      <c r="Q25" s="57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57"/>
    </row>
    <row r="26">
      <c r="A26" s="76">
        <f t="shared" si="4"/>
        <v>13</v>
      </c>
      <c r="B26" s="76">
        <f t="shared" si="1"/>
        <v>531441</v>
      </c>
      <c r="C26" s="76">
        <f t="shared" si="2"/>
        <v>1594323</v>
      </c>
      <c r="D26" s="57"/>
      <c r="E26" s="57"/>
      <c r="F26" s="76">
        <f t="shared" si="3"/>
        <v>129.7463379</v>
      </c>
      <c r="G26" s="76">
        <v>1686.702392578125</v>
      </c>
      <c r="H26" s="57"/>
      <c r="J26" s="76">
        <f t="shared" si="5"/>
        <v>531441</v>
      </c>
      <c r="K26" s="76"/>
      <c r="L26" s="57"/>
      <c r="N26" s="57"/>
      <c r="O26" s="57"/>
      <c r="P26" s="57"/>
      <c r="Q26" s="57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57"/>
    </row>
    <row r="27">
      <c r="A27" s="76">
        <f t="shared" si="4"/>
        <v>14</v>
      </c>
      <c r="B27" s="76">
        <f t="shared" si="1"/>
        <v>1594323</v>
      </c>
      <c r="C27" s="76">
        <f t="shared" si="2"/>
        <v>4782969</v>
      </c>
      <c r="D27" s="57"/>
      <c r="E27" s="57"/>
      <c r="F27" s="76">
        <f t="shared" si="3"/>
        <v>194.6195068</v>
      </c>
      <c r="G27" s="76">
        <v>2724.673095703125</v>
      </c>
      <c r="H27" s="57"/>
      <c r="J27" s="76">
        <f t="shared" si="5"/>
        <v>1594323</v>
      </c>
      <c r="K27" s="76"/>
      <c r="L27" s="57"/>
      <c r="N27" s="57"/>
      <c r="O27" s="57"/>
      <c r="P27" s="57"/>
      <c r="Q27" s="57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57"/>
    </row>
    <row r="28">
      <c r="A28" s="76">
        <f t="shared" si="4"/>
        <v>15</v>
      </c>
      <c r="B28" s="76">
        <f t="shared" si="1"/>
        <v>4782969</v>
      </c>
      <c r="C28" s="76">
        <f t="shared" si="2"/>
        <v>14348907</v>
      </c>
      <c r="D28" s="57"/>
      <c r="E28" s="57"/>
      <c r="F28" s="76">
        <f t="shared" si="3"/>
        <v>291.9292603</v>
      </c>
      <c r="G28" s="76">
        <v>4378.938903808594</v>
      </c>
      <c r="H28" s="57"/>
      <c r="J28" s="76">
        <f t="shared" si="5"/>
        <v>4782969</v>
      </c>
      <c r="K28" s="76"/>
      <c r="L28" s="57"/>
      <c r="N28" s="57"/>
      <c r="O28" s="57"/>
      <c r="P28" s="57"/>
      <c r="Q28" s="57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57"/>
    </row>
    <row r="29">
      <c r="A29" s="76">
        <f t="shared" si="4"/>
        <v>16</v>
      </c>
      <c r="B29" s="76">
        <f t="shared" si="1"/>
        <v>14348907</v>
      </c>
      <c r="C29" s="76">
        <f t="shared" si="2"/>
        <v>43046721</v>
      </c>
      <c r="D29" s="57"/>
      <c r="E29" s="57"/>
      <c r="F29" s="76">
        <f t="shared" si="3"/>
        <v>437.8938904</v>
      </c>
      <c r="G29" s="76">
        <v>7006.30224609375</v>
      </c>
      <c r="H29" s="57"/>
      <c r="J29" s="76">
        <f t="shared" si="5"/>
        <v>14348907</v>
      </c>
      <c r="K29" s="76"/>
      <c r="L29" s="57"/>
      <c r="N29" s="57"/>
      <c r="O29" s="57"/>
      <c r="P29" s="57"/>
      <c r="Q29" s="57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57"/>
    </row>
    <row r="30">
      <c r="A30" s="76">
        <f t="shared" si="4"/>
        <v>17</v>
      </c>
      <c r="B30" s="76">
        <f t="shared" si="1"/>
        <v>43046721</v>
      </c>
      <c r="C30" s="76">
        <f t="shared" si="2"/>
        <v>129140163</v>
      </c>
      <c r="D30" s="57"/>
      <c r="E30" s="57"/>
      <c r="F30" s="76">
        <f t="shared" si="3"/>
        <v>656.8408356</v>
      </c>
      <c r="G30" s="76">
        <v>11166.294204711914</v>
      </c>
      <c r="H30" s="57"/>
      <c r="J30" s="76">
        <f t="shared" si="5"/>
        <v>43046721</v>
      </c>
      <c r="K30" s="76"/>
      <c r="L30" s="57"/>
      <c r="N30" s="57"/>
      <c r="O30" s="57"/>
      <c r="P30" s="57"/>
      <c r="Q30" s="57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57"/>
    </row>
    <row r="31">
      <c r="A31" s="76">
        <f t="shared" si="4"/>
        <v>18</v>
      </c>
      <c r="B31" s="76">
        <f t="shared" si="1"/>
        <v>129140163</v>
      </c>
      <c r="C31" s="76">
        <f t="shared" si="2"/>
        <v>387420489</v>
      </c>
      <c r="D31" s="57"/>
      <c r="E31" s="57"/>
      <c r="F31" s="76">
        <f t="shared" si="3"/>
        <v>985.2612534</v>
      </c>
      <c r="G31" s="76">
        <v>17734.702560424805</v>
      </c>
      <c r="H31" s="57"/>
      <c r="J31" s="76">
        <f t="shared" si="5"/>
        <v>129140163</v>
      </c>
      <c r="K31" s="76"/>
      <c r="L31" s="57"/>
      <c r="N31" s="57"/>
      <c r="O31" s="57"/>
      <c r="P31" s="57"/>
      <c r="Q31" s="57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57"/>
    </row>
    <row r="34">
      <c r="A34" s="79" t="s">
        <v>43</v>
      </c>
      <c r="F34" s="80" t="s">
        <v>44</v>
      </c>
    </row>
    <row r="35">
      <c r="A35" s="74" t="s">
        <v>42</v>
      </c>
      <c r="B35" s="39" t="str">
        <f>"B("&amp;G12&amp;")"</f>
        <v>B(1,5)</v>
      </c>
      <c r="F35" s="39" t="str">
        <f>"S("&amp;C12&amp;")"</f>
        <v>S(3)</v>
      </c>
    </row>
    <row r="36">
      <c r="A36" s="76">
        <v>1.0</v>
      </c>
      <c r="B36" s="81">
        <f t="array" ref="B36:B53">MMULT('A e inversa '!B30:S47,G14:G31)</f>
        <v>1</v>
      </c>
      <c r="F36" s="82">
        <f t="array" ref="F36:F53">MMULT('tau NZB(hr)'!B73:S90,C14:C31)</f>
        <v>3</v>
      </c>
    </row>
    <row r="37">
      <c r="A37" s="76">
        <f t="shared" ref="A37:A53" si="6">A36+1</f>
        <v>2</v>
      </c>
      <c r="B37" s="76">
        <v>0.9999999995027752</v>
      </c>
      <c r="F37" s="82">
        <v>7.499999998508326</v>
      </c>
    </row>
    <row r="38">
      <c r="A38" s="76">
        <f t="shared" si="6"/>
        <v>3</v>
      </c>
      <c r="B38" s="76">
        <v>0.9166666669799269</v>
      </c>
      <c r="F38" s="82">
        <v>20.74999999646476</v>
      </c>
    </row>
    <row r="39">
      <c r="A39" s="76">
        <f t="shared" si="6"/>
        <v>4</v>
      </c>
      <c r="B39" s="76">
        <v>0.7499999997951193</v>
      </c>
      <c r="F39" s="82">
        <v>61.8749999901893</v>
      </c>
    </row>
    <row r="40">
      <c r="A40" s="76">
        <f t="shared" si="6"/>
        <v>5</v>
      </c>
      <c r="B40" s="76">
        <v>0.5291666668104054</v>
      </c>
      <c r="F40" s="82">
        <v>194.1874999733842</v>
      </c>
    </row>
    <row r="41">
      <c r="A41" s="76">
        <f t="shared" si="6"/>
        <v>6</v>
      </c>
      <c r="B41" s="76">
        <v>0.31249999991791316</v>
      </c>
      <c r="F41" s="82">
        <v>630.4687499271581</v>
      </c>
    </row>
    <row r="42">
      <c r="A42" s="76">
        <f t="shared" si="6"/>
        <v>7</v>
      </c>
      <c r="B42" s="76">
        <v>0.16443452384230653</v>
      </c>
      <c r="F42" s="82">
        <v>2093.7968748002</v>
      </c>
    </row>
    <row r="43">
      <c r="A43" s="76">
        <f t="shared" si="6"/>
        <v>8</v>
      </c>
      <c r="B43" s="76">
        <v>0.10937499999300758</v>
      </c>
      <c r="F43" s="82">
        <v>7061.367186950723</v>
      </c>
    </row>
    <row r="44">
      <c r="A44" s="76">
        <f t="shared" si="6"/>
        <v>9</v>
      </c>
      <c r="B44" s="76">
        <v>0.09557291666862347</v>
      </c>
      <c r="F44" s="82">
        <v>24070.261717238027</v>
      </c>
    </row>
    <row r="45">
      <c r="A45" s="76">
        <f t="shared" si="6"/>
        <v>10</v>
      </c>
      <c r="B45" s="76">
        <v>0.035156249994825</v>
      </c>
      <c r="F45" s="82">
        <v>82668.77929271148</v>
      </c>
    </row>
    <row r="46">
      <c r="A46" s="76">
        <f t="shared" si="6"/>
        <v>11</v>
      </c>
      <c r="B46" s="76">
        <v>-0.05607836173611877</v>
      </c>
      <c r="F46" s="82">
        <v>285449.14354322857</v>
      </c>
    </row>
    <row r="47">
      <c r="A47" s="76">
        <f t="shared" si="6"/>
        <v>12</v>
      </c>
      <c r="B47" s="76">
        <v>0.010742187496840866</v>
      </c>
      <c r="F47" s="82">
        <v>989419.9291677272</v>
      </c>
    </row>
    <row r="48">
      <c r="A48" s="76">
        <f t="shared" si="6"/>
        <v>13</v>
      </c>
      <c r="B48" s="76">
        <v>0.25884933751069206</v>
      </c>
      <c r="F48" s="82">
        <v>3438954.8990835855</v>
      </c>
    </row>
    <row r="49">
      <c r="A49" s="76">
        <f t="shared" si="6"/>
        <v>14</v>
      </c>
      <c r="B49" s="76">
        <v>0.0031738281245948974</v>
      </c>
      <c r="F49" s="82">
        <v>1.1976478009407658E7</v>
      </c>
    </row>
    <row r="50">
      <c r="A50" s="76">
        <f t="shared" si="6"/>
        <v>15</v>
      </c>
      <c r="B50" s="76">
        <v>-1.1648152669174558</v>
      </c>
      <c r="F50" s="82">
        <v>4.17682721821586E7</v>
      </c>
    </row>
    <row r="51">
      <c r="A51" s="76">
        <f t="shared" si="6"/>
        <v>16</v>
      </c>
      <c r="B51" s="76">
        <v>9.155273393213716E-4</v>
      </c>
      <c r="F51" s="82">
        <v>1.458158397496986E8</v>
      </c>
    </row>
    <row r="52">
      <c r="A52" s="76">
        <f t="shared" si="6"/>
        <v>17</v>
      </c>
      <c r="B52" s="76">
        <v>7.092428708492549</v>
      </c>
      <c r="F52" s="82">
        <v>5.09423240762962E8</v>
      </c>
    </row>
    <row r="53">
      <c r="A53" s="76">
        <f t="shared" si="6"/>
        <v>18</v>
      </c>
      <c r="B53" s="76">
        <v>2.593994527160248E-4</v>
      </c>
      <c r="F53" s="82">
        <v>1.7806517225560625E9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41" width="8.43"/>
  </cols>
  <sheetData>
    <row r="1">
      <c r="A1" s="83" t="s">
        <v>45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</row>
    <row r="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</row>
    <row r="3">
      <c r="A3" s="57">
        <v>1.0</v>
      </c>
      <c r="B3" s="84" t="s">
        <v>46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8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</row>
    <row r="4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</row>
    <row r="5">
      <c r="A5" s="57"/>
      <c r="B5" s="85" t="s">
        <v>47</v>
      </c>
      <c r="D5" s="57"/>
      <c r="E5" s="57"/>
      <c r="F5" s="57"/>
      <c r="G5" s="57"/>
      <c r="H5" s="57"/>
      <c r="I5" s="57"/>
      <c r="J5" s="57"/>
      <c r="K5" s="57"/>
      <c r="L5" s="57"/>
      <c r="M5" s="58"/>
      <c r="N5" s="57"/>
      <c r="O5" s="57"/>
      <c r="P5" s="57"/>
      <c r="Q5" s="57"/>
      <c r="R5" s="57"/>
      <c r="S5" s="57"/>
      <c r="T5" s="57"/>
      <c r="AO5" s="57"/>
    </row>
    <row r="6">
      <c r="A6" s="57"/>
      <c r="B6" s="86">
        <v>1.0</v>
      </c>
      <c r="C6" s="86">
        <f t="shared" ref="C6:S6" si="1">B6+1</f>
        <v>2</v>
      </c>
      <c r="D6" s="86">
        <f t="shared" si="1"/>
        <v>3</v>
      </c>
      <c r="E6" s="86">
        <f t="shared" si="1"/>
        <v>4</v>
      </c>
      <c r="F6" s="86">
        <f t="shared" si="1"/>
        <v>5</v>
      </c>
      <c r="G6" s="86">
        <f t="shared" si="1"/>
        <v>6</v>
      </c>
      <c r="H6" s="86">
        <f t="shared" si="1"/>
        <v>7</v>
      </c>
      <c r="I6" s="86">
        <f t="shared" si="1"/>
        <v>8</v>
      </c>
      <c r="J6" s="86">
        <f t="shared" si="1"/>
        <v>9</v>
      </c>
      <c r="K6" s="86">
        <f t="shared" si="1"/>
        <v>10</v>
      </c>
      <c r="L6" s="86">
        <f t="shared" si="1"/>
        <v>11</v>
      </c>
      <c r="M6" s="87">
        <f t="shared" si="1"/>
        <v>12</v>
      </c>
      <c r="N6" s="87">
        <f t="shared" si="1"/>
        <v>13</v>
      </c>
      <c r="O6" s="87">
        <f t="shared" si="1"/>
        <v>14</v>
      </c>
      <c r="P6" s="87">
        <f t="shared" si="1"/>
        <v>15</v>
      </c>
      <c r="Q6" s="87">
        <f t="shared" si="1"/>
        <v>16</v>
      </c>
      <c r="R6" s="87">
        <f t="shared" si="1"/>
        <v>17</v>
      </c>
      <c r="S6" s="87">
        <f t="shared" si="1"/>
        <v>18</v>
      </c>
      <c r="T6" s="57"/>
      <c r="AO6" s="57"/>
    </row>
    <row r="7">
      <c r="A7" s="88">
        <v>1.0</v>
      </c>
      <c r="B7" s="89">
        <f t="shared" ref="B7:S7" si="2">(IF($A7&gt;=B$6,COMBIN($A7,B$6-1)*($A$3)^(B$6+$A7),0))</f>
        <v>1</v>
      </c>
      <c r="C7" s="89">
        <f t="shared" si="2"/>
        <v>0</v>
      </c>
      <c r="D7" s="89">
        <f t="shared" si="2"/>
        <v>0</v>
      </c>
      <c r="E7" s="89">
        <f t="shared" si="2"/>
        <v>0</v>
      </c>
      <c r="F7" s="89">
        <f t="shared" si="2"/>
        <v>0</v>
      </c>
      <c r="G7" s="89">
        <f t="shared" si="2"/>
        <v>0</v>
      </c>
      <c r="H7" s="89">
        <f t="shared" si="2"/>
        <v>0</v>
      </c>
      <c r="I7" s="89">
        <f t="shared" si="2"/>
        <v>0</v>
      </c>
      <c r="J7" s="89">
        <f t="shared" si="2"/>
        <v>0</v>
      </c>
      <c r="K7" s="89">
        <f t="shared" si="2"/>
        <v>0</v>
      </c>
      <c r="L7" s="89">
        <f t="shared" si="2"/>
        <v>0</v>
      </c>
      <c r="M7" s="90">
        <f t="shared" si="2"/>
        <v>0</v>
      </c>
      <c r="N7" s="89">
        <f t="shared" si="2"/>
        <v>0</v>
      </c>
      <c r="O7" s="89">
        <f t="shared" si="2"/>
        <v>0</v>
      </c>
      <c r="P7" s="89">
        <f t="shared" si="2"/>
        <v>0</v>
      </c>
      <c r="Q7" s="89">
        <f t="shared" si="2"/>
        <v>0</v>
      </c>
      <c r="R7" s="89">
        <f t="shared" si="2"/>
        <v>0</v>
      </c>
      <c r="S7" s="89">
        <f t="shared" si="2"/>
        <v>0</v>
      </c>
      <c r="T7" s="57"/>
      <c r="AO7" s="57"/>
    </row>
    <row r="8">
      <c r="A8" s="88">
        <f t="shared" ref="A8:A24" si="4">A7+1</f>
        <v>2</v>
      </c>
      <c r="B8" s="89">
        <f t="shared" ref="B8:S8" si="3">(IF($A8&gt;=B$6,COMBIN($A8,B$6-1)*($A$3)^(B$6+$A8),0))</f>
        <v>1</v>
      </c>
      <c r="C8" s="89">
        <f t="shared" si="3"/>
        <v>2</v>
      </c>
      <c r="D8" s="89">
        <f t="shared" si="3"/>
        <v>0</v>
      </c>
      <c r="E8" s="89">
        <f t="shared" si="3"/>
        <v>0</v>
      </c>
      <c r="F8" s="89">
        <f t="shared" si="3"/>
        <v>0</v>
      </c>
      <c r="G8" s="89">
        <f t="shared" si="3"/>
        <v>0</v>
      </c>
      <c r="H8" s="89">
        <f t="shared" si="3"/>
        <v>0</v>
      </c>
      <c r="I8" s="89">
        <f t="shared" si="3"/>
        <v>0</v>
      </c>
      <c r="J8" s="89">
        <f t="shared" si="3"/>
        <v>0</v>
      </c>
      <c r="K8" s="89">
        <f t="shared" si="3"/>
        <v>0</v>
      </c>
      <c r="L8" s="89">
        <f t="shared" si="3"/>
        <v>0</v>
      </c>
      <c r="M8" s="90">
        <f t="shared" si="3"/>
        <v>0</v>
      </c>
      <c r="N8" s="89">
        <f t="shared" si="3"/>
        <v>0</v>
      </c>
      <c r="O8" s="89">
        <f t="shared" si="3"/>
        <v>0</v>
      </c>
      <c r="P8" s="89">
        <f t="shared" si="3"/>
        <v>0</v>
      </c>
      <c r="Q8" s="89">
        <f t="shared" si="3"/>
        <v>0</v>
      </c>
      <c r="R8" s="89">
        <f t="shared" si="3"/>
        <v>0</v>
      </c>
      <c r="S8" s="89">
        <f t="shared" si="3"/>
        <v>0</v>
      </c>
      <c r="T8" s="57"/>
      <c r="AO8" s="57"/>
    </row>
    <row r="9">
      <c r="A9" s="88">
        <f t="shared" si="4"/>
        <v>3</v>
      </c>
      <c r="B9" s="89">
        <f t="shared" ref="B9:S9" si="5">(IF($A9&gt;=B$6,COMBIN($A9,B$6-1)*($A$3)^(B$6+$A9),0))</f>
        <v>1</v>
      </c>
      <c r="C9" s="89">
        <f t="shared" si="5"/>
        <v>3</v>
      </c>
      <c r="D9" s="89">
        <f t="shared" si="5"/>
        <v>3</v>
      </c>
      <c r="E9" s="89">
        <f t="shared" si="5"/>
        <v>0</v>
      </c>
      <c r="F9" s="89">
        <f t="shared" si="5"/>
        <v>0</v>
      </c>
      <c r="G9" s="89">
        <f t="shared" si="5"/>
        <v>0</v>
      </c>
      <c r="H9" s="89">
        <f t="shared" si="5"/>
        <v>0</v>
      </c>
      <c r="I9" s="89">
        <f t="shared" si="5"/>
        <v>0</v>
      </c>
      <c r="J9" s="89">
        <f t="shared" si="5"/>
        <v>0</v>
      </c>
      <c r="K9" s="89">
        <f t="shared" si="5"/>
        <v>0</v>
      </c>
      <c r="L9" s="89">
        <f t="shared" si="5"/>
        <v>0</v>
      </c>
      <c r="M9" s="90">
        <f t="shared" si="5"/>
        <v>0</v>
      </c>
      <c r="N9" s="89">
        <f t="shared" si="5"/>
        <v>0</v>
      </c>
      <c r="O9" s="89">
        <f t="shared" si="5"/>
        <v>0</v>
      </c>
      <c r="P9" s="89">
        <f t="shared" si="5"/>
        <v>0</v>
      </c>
      <c r="Q9" s="89">
        <f t="shared" si="5"/>
        <v>0</v>
      </c>
      <c r="R9" s="89">
        <f t="shared" si="5"/>
        <v>0</v>
      </c>
      <c r="S9" s="89">
        <f t="shared" si="5"/>
        <v>0</v>
      </c>
      <c r="T9" s="57"/>
      <c r="AO9" s="57"/>
    </row>
    <row r="10">
      <c r="A10" s="88">
        <f t="shared" si="4"/>
        <v>4</v>
      </c>
      <c r="B10" s="89">
        <f t="shared" ref="B10:S10" si="6">(IF($A10&gt;=B$6,COMBIN($A10,B$6-1)*($A$3)^(B$6+$A10),0))</f>
        <v>1</v>
      </c>
      <c r="C10" s="89">
        <f t="shared" si="6"/>
        <v>4</v>
      </c>
      <c r="D10" s="89">
        <f t="shared" si="6"/>
        <v>6</v>
      </c>
      <c r="E10" s="89">
        <f t="shared" si="6"/>
        <v>4</v>
      </c>
      <c r="F10" s="89">
        <f t="shared" si="6"/>
        <v>0</v>
      </c>
      <c r="G10" s="89">
        <f t="shared" si="6"/>
        <v>0</v>
      </c>
      <c r="H10" s="89">
        <f t="shared" si="6"/>
        <v>0</v>
      </c>
      <c r="I10" s="89">
        <f t="shared" si="6"/>
        <v>0</v>
      </c>
      <c r="J10" s="89">
        <f t="shared" si="6"/>
        <v>0</v>
      </c>
      <c r="K10" s="89">
        <f t="shared" si="6"/>
        <v>0</v>
      </c>
      <c r="L10" s="89">
        <f t="shared" si="6"/>
        <v>0</v>
      </c>
      <c r="M10" s="90">
        <f t="shared" si="6"/>
        <v>0</v>
      </c>
      <c r="N10" s="89">
        <f t="shared" si="6"/>
        <v>0</v>
      </c>
      <c r="O10" s="89">
        <f t="shared" si="6"/>
        <v>0</v>
      </c>
      <c r="P10" s="89">
        <f t="shared" si="6"/>
        <v>0</v>
      </c>
      <c r="Q10" s="89">
        <f t="shared" si="6"/>
        <v>0</v>
      </c>
      <c r="R10" s="89">
        <f t="shared" si="6"/>
        <v>0</v>
      </c>
      <c r="S10" s="89">
        <f t="shared" si="6"/>
        <v>0</v>
      </c>
      <c r="T10" s="57"/>
      <c r="AO10" s="57"/>
    </row>
    <row r="11">
      <c r="A11" s="88">
        <f t="shared" si="4"/>
        <v>5</v>
      </c>
      <c r="B11" s="89">
        <f t="shared" ref="B11:S11" si="7">(IF($A11&gt;=B$6,COMBIN($A11,B$6-1)*($A$3)^(B$6+$A11),0))</f>
        <v>1</v>
      </c>
      <c r="C11" s="89">
        <f t="shared" si="7"/>
        <v>5</v>
      </c>
      <c r="D11" s="89">
        <f t="shared" si="7"/>
        <v>10</v>
      </c>
      <c r="E11" s="89">
        <f t="shared" si="7"/>
        <v>10</v>
      </c>
      <c r="F11" s="89">
        <f t="shared" si="7"/>
        <v>5</v>
      </c>
      <c r="G11" s="89">
        <f t="shared" si="7"/>
        <v>0</v>
      </c>
      <c r="H11" s="89">
        <f t="shared" si="7"/>
        <v>0</v>
      </c>
      <c r="I11" s="89">
        <f t="shared" si="7"/>
        <v>0</v>
      </c>
      <c r="J11" s="89">
        <f t="shared" si="7"/>
        <v>0</v>
      </c>
      <c r="K11" s="89">
        <f t="shared" si="7"/>
        <v>0</v>
      </c>
      <c r="L11" s="89">
        <f t="shared" si="7"/>
        <v>0</v>
      </c>
      <c r="M11" s="90">
        <f t="shared" si="7"/>
        <v>0</v>
      </c>
      <c r="N11" s="89">
        <f t="shared" si="7"/>
        <v>0</v>
      </c>
      <c r="O11" s="89">
        <f t="shared" si="7"/>
        <v>0</v>
      </c>
      <c r="P11" s="89">
        <f t="shared" si="7"/>
        <v>0</v>
      </c>
      <c r="Q11" s="89">
        <f t="shared" si="7"/>
        <v>0</v>
      </c>
      <c r="R11" s="89">
        <f t="shared" si="7"/>
        <v>0</v>
      </c>
      <c r="S11" s="89">
        <f t="shared" si="7"/>
        <v>0</v>
      </c>
      <c r="T11" s="57"/>
      <c r="AO11" s="57"/>
    </row>
    <row r="12">
      <c r="A12" s="88">
        <f t="shared" si="4"/>
        <v>6</v>
      </c>
      <c r="B12" s="89">
        <f t="shared" ref="B12:S12" si="8">(IF($A12&gt;=B$6,COMBIN($A12,B$6-1)*($A$3)^(B$6+$A12),0))</f>
        <v>1</v>
      </c>
      <c r="C12" s="89">
        <f t="shared" si="8"/>
        <v>6</v>
      </c>
      <c r="D12" s="89">
        <f t="shared" si="8"/>
        <v>15</v>
      </c>
      <c r="E12" s="89">
        <f t="shared" si="8"/>
        <v>20</v>
      </c>
      <c r="F12" s="89">
        <f t="shared" si="8"/>
        <v>15</v>
      </c>
      <c r="G12" s="89">
        <f t="shared" si="8"/>
        <v>6</v>
      </c>
      <c r="H12" s="89">
        <f t="shared" si="8"/>
        <v>0</v>
      </c>
      <c r="I12" s="89">
        <f t="shared" si="8"/>
        <v>0</v>
      </c>
      <c r="J12" s="89">
        <f t="shared" si="8"/>
        <v>0</v>
      </c>
      <c r="K12" s="89">
        <f t="shared" si="8"/>
        <v>0</v>
      </c>
      <c r="L12" s="89">
        <f t="shared" si="8"/>
        <v>0</v>
      </c>
      <c r="M12" s="90">
        <f t="shared" si="8"/>
        <v>0</v>
      </c>
      <c r="N12" s="89">
        <f t="shared" si="8"/>
        <v>0</v>
      </c>
      <c r="O12" s="89">
        <f t="shared" si="8"/>
        <v>0</v>
      </c>
      <c r="P12" s="89">
        <f t="shared" si="8"/>
        <v>0</v>
      </c>
      <c r="Q12" s="89">
        <f t="shared" si="8"/>
        <v>0</v>
      </c>
      <c r="R12" s="89">
        <f t="shared" si="8"/>
        <v>0</v>
      </c>
      <c r="S12" s="89">
        <f t="shared" si="8"/>
        <v>0</v>
      </c>
      <c r="T12" s="57"/>
      <c r="AO12" s="57"/>
    </row>
    <row r="13">
      <c r="A13" s="88">
        <f t="shared" si="4"/>
        <v>7</v>
      </c>
      <c r="B13" s="89">
        <f t="shared" ref="B13:S13" si="9">(IF($A13&gt;=B$6,COMBIN($A13,B$6-1)*($A$3)^(B$6+$A13),0))</f>
        <v>1</v>
      </c>
      <c r="C13" s="89">
        <f t="shared" si="9"/>
        <v>7</v>
      </c>
      <c r="D13" s="89">
        <f t="shared" si="9"/>
        <v>21</v>
      </c>
      <c r="E13" s="89">
        <f t="shared" si="9"/>
        <v>35</v>
      </c>
      <c r="F13" s="89">
        <f t="shared" si="9"/>
        <v>35</v>
      </c>
      <c r="G13" s="89">
        <f t="shared" si="9"/>
        <v>21</v>
      </c>
      <c r="H13" s="89">
        <f t="shared" si="9"/>
        <v>7</v>
      </c>
      <c r="I13" s="89">
        <f t="shared" si="9"/>
        <v>0</v>
      </c>
      <c r="J13" s="89">
        <f t="shared" si="9"/>
        <v>0</v>
      </c>
      <c r="K13" s="89">
        <f t="shared" si="9"/>
        <v>0</v>
      </c>
      <c r="L13" s="89">
        <f t="shared" si="9"/>
        <v>0</v>
      </c>
      <c r="M13" s="90">
        <f t="shared" si="9"/>
        <v>0</v>
      </c>
      <c r="N13" s="89">
        <f t="shared" si="9"/>
        <v>0</v>
      </c>
      <c r="O13" s="89">
        <f t="shared" si="9"/>
        <v>0</v>
      </c>
      <c r="P13" s="89">
        <f t="shared" si="9"/>
        <v>0</v>
      </c>
      <c r="Q13" s="89">
        <f t="shared" si="9"/>
        <v>0</v>
      </c>
      <c r="R13" s="89">
        <f t="shared" si="9"/>
        <v>0</v>
      </c>
      <c r="S13" s="89">
        <f t="shared" si="9"/>
        <v>0</v>
      </c>
      <c r="T13" s="57"/>
      <c r="AO13" s="57"/>
    </row>
    <row r="14">
      <c r="A14" s="88">
        <f t="shared" si="4"/>
        <v>8</v>
      </c>
      <c r="B14" s="89">
        <f t="shared" ref="B14:S14" si="10">(IF($A14&gt;=B$6,COMBIN($A14,B$6-1)*($A$3)^(B$6+$A14),0))</f>
        <v>1</v>
      </c>
      <c r="C14" s="89">
        <f t="shared" si="10"/>
        <v>8</v>
      </c>
      <c r="D14" s="89">
        <f t="shared" si="10"/>
        <v>28</v>
      </c>
      <c r="E14" s="89">
        <f t="shared" si="10"/>
        <v>56</v>
      </c>
      <c r="F14" s="89">
        <f t="shared" si="10"/>
        <v>70</v>
      </c>
      <c r="G14" s="89">
        <f t="shared" si="10"/>
        <v>56</v>
      </c>
      <c r="H14" s="89">
        <f t="shared" si="10"/>
        <v>28</v>
      </c>
      <c r="I14" s="89">
        <f t="shared" si="10"/>
        <v>8</v>
      </c>
      <c r="J14" s="89">
        <f t="shared" si="10"/>
        <v>0</v>
      </c>
      <c r="K14" s="89">
        <f t="shared" si="10"/>
        <v>0</v>
      </c>
      <c r="L14" s="89">
        <f t="shared" si="10"/>
        <v>0</v>
      </c>
      <c r="M14" s="90">
        <f t="shared" si="10"/>
        <v>0</v>
      </c>
      <c r="N14" s="89">
        <f t="shared" si="10"/>
        <v>0</v>
      </c>
      <c r="O14" s="89">
        <f t="shared" si="10"/>
        <v>0</v>
      </c>
      <c r="P14" s="89">
        <f t="shared" si="10"/>
        <v>0</v>
      </c>
      <c r="Q14" s="89">
        <f t="shared" si="10"/>
        <v>0</v>
      </c>
      <c r="R14" s="89">
        <f t="shared" si="10"/>
        <v>0</v>
      </c>
      <c r="S14" s="89">
        <f t="shared" si="10"/>
        <v>0</v>
      </c>
      <c r="T14" s="57"/>
      <c r="AO14" s="57"/>
    </row>
    <row r="15">
      <c r="A15" s="88">
        <f t="shared" si="4"/>
        <v>9</v>
      </c>
      <c r="B15" s="89">
        <f t="shared" ref="B15:S15" si="11">(IF($A15&gt;=B$6,COMBIN($A15,B$6-1)*($A$3)^(B$6+$A15),0))</f>
        <v>1</v>
      </c>
      <c r="C15" s="89">
        <f t="shared" si="11"/>
        <v>9</v>
      </c>
      <c r="D15" s="89">
        <f t="shared" si="11"/>
        <v>36</v>
      </c>
      <c r="E15" s="89">
        <f t="shared" si="11"/>
        <v>84</v>
      </c>
      <c r="F15" s="89">
        <f t="shared" si="11"/>
        <v>126</v>
      </c>
      <c r="G15" s="89">
        <f t="shared" si="11"/>
        <v>126</v>
      </c>
      <c r="H15" s="89">
        <f t="shared" si="11"/>
        <v>84</v>
      </c>
      <c r="I15" s="89">
        <f t="shared" si="11"/>
        <v>36</v>
      </c>
      <c r="J15" s="89">
        <f t="shared" si="11"/>
        <v>9</v>
      </c>
      <c r="K15" s="89">
        <f t="shared" si="11"/>
        <v>0</v>
      </c>
      <c r="L15" s="89">
        <f t="shared" si="11"/>
        <v>0</v>
      </c>
      <c r="M15" s="90">
        <f t="shared" si="11"/>
        <v>0</v>
      </c>
      <c r="N15" s="89">
        <f t="shared" si="11"/>
        <v>0</v>
      </c>
      <c r="O15" s="89">
        <f t="shared" si="11"/>
        <v>0</v>
      </c>
      <c r="P15" s="89">
        <f t="shared" si="11"/>
        <v>0</v>
      </c>
      <c r="Q15" s="89">
        <f t="shared" si="11"/>
        <v>0</v>
      </c>
      <c r="R15" s="89">
        <f t="shared" si="11"/>
        <v>0</v>
      </c>
      <c r="S15" s="89">
        <f t="shared" si="11"/>
        <v>0</v>
      </c>
      <c r="T15" s="57"/>
      <c r="AO15" s="57"/>
    </row>
    <row r="16">
      <c r="A16" s="88">
        <f t="shared" si="4"/>
        <v>10</v>
      </c>
      <c r="B16" s="89">
        <f t="shared" ref="B16:S16" si="12">(IF($A16&gt;=B$6,COMBIN($A16,B$6-1)*($A$3)^(B$6+$A16),0))</f>
        <v>1</v>
      </c>
      <c r="C16" s="89">
        <f t="shared" si="12"/>
        <v>10</v>
      </c>
      <c r="D16" s="89">
        <f t="shared" si="12"/>
        <v>45</v>
      </c>
      <c r="E16" s="89">
        <f t="shared" si="12"/>
        <v>120</v>
      </c>
      <c r="F16" s="89">
        <f t="shared" si="12"/>
        <v>210</v>
      </c>
      <c r="G16" s="89">
        <f t="shared" si="12"/>
        <v>252</v>
      </c>
      <c r="H16" s="89">
        <f t="shared" si="12"/>
        <v>210</v>
      </c>
      <c r="I16" s="89">
        <f t="shared" si="12"/>
        <v>120</v>
      </c>
      <c r="J16" s="89">
        <f t="shared" si="12"/>
        <v>45</v>
      </c>
      <c r="K16" s="89">
        <f t="shared" si="12"/>
        <v>10</v>
      </c>
      <c r="L16" s="89">
        <f t="shared" si="12"/>
        <v>0</v>
      </c>
      <c r="M16" s="90">
        <f t="shared" si="12"/>
        <v>0</v>
      </c>
      <c r="N16" s="89">
        <f t="shared" si="12"/>
        <v>0</v>
      </c>
      <c r="O16" s="89">
        <f t="shared" si="12"/>
        <v>0</v>
      </c>
      <c r="P16" s="89">
        <f t="shared" si="12"/>
        <v>0</v>
      </c>
      <c r="Q16" s="89">
        <f t="shared" si="12"/>
        <v>0</v>
      </c>
      <c r="R16" s="89">
        <f t="shared" si="12"/>
        <v>0</v>
      </c>
      <c r="S16" s="89">
        <f t="shared" si="12"/>
        <v>0</v>
      </c>
      <c r="T16" s="57"/>
      <c r="AO16" s="57"/>
    </row>
    <row r="17">
      <c r="A17" s="88">
        <f t="shared" si="4"/>
        <v>11</v>
      </c>
      <c r="B17" s="89">
        <f t="shared" ref="B17:S17" si="13">(IF($A17&gt;=B$6,COMBIN($A17,B$6-1)*($A$3)^(B$6+$A17),0))</f>
        <v>1</v>
      </c>
      <c r="C17" s="89">
        <f t="shared" si="13"/>
        <v>11</v>
      </c>
      <c r="D17" s="89">
        <f t="shared" si="13"/>
        <v>55</v>
      </c>
      <c r="E17" s="89">
        <f t="shared" si="13"/>
        <v>165</v>
      </c>
      <c r="F17" s="89">
        <f t="shared" si="13"/>
        <v>330</v>
      </c>
      <c r="G17" s="89">
        <f t="shared" si="13"/>
        <v>462</v>
      </c>
      <c r="H17" s="89">
        <f t="shared" si="13"/>
        <v>462</v>
      </c>
      <c r="I17" s="89">
        <f t="shared" si="13"/>
        <v>330</v>
      </c>
      <c r="J17" s="89">
        <f t="shared" si="13"/>
        <v>165</v>
      </c>
      <c r="K17" s="89">
        <f t="shared" si="13"/>
        <v>55</v>
      </c>
      <c r="L17" s="89">
        <f t="shared" si="13"/>
        <v>11</v>
      </c>
      <c r="M17" s="90">
        <f t="shared" si="13"/>
        <v>0</v>
      </c>
      <c r="N17" s="89">
        <f t="shared" si="13"/>
        <v>0</v>
      </c>
      <c r="O17" s="89">
        <f t="shared" si="13"/>
        <v>0</v>
      </c>
      <c r="P17" s="89">
        <f t="shared" si="13"/>
        <v>0</v>
      </c>
      <c r="Q17" s="89">
        <f t="shared" si="13"/>
        <v>0</v>
      </c>
      <c r="R17" s="89">
        <f t="shared" si="13"/>
        <v>0</v>
      </c>
      <c r="S17" s="89">
        <f t="shared" si="13"/>
        <v>0</v>
      </c>
      <c r="T17" s="57"/>
      <c r="AO17" s="57"/>
    </row>
    <row r="18">
      <c r="A18" s="88">
        <f t="shared" si="4"/>
        <v>12</v>
      </c>
      <c r="B18" s="89">
        <f t="shared" ref="B18:S18" si="14">(IF($A18&gt;=B$6,COMBIN($A18,B$6-1)*($A$3)^(B$6+$A18),0))</f>
        <v>1</v>
      </c>
      <c r="C18" s="89">
        <f t="shared" si="14"/>
        <v>12</v>
      </c>
      <c r="D18" s="89">
        <f t="shared" si="14"/>
        <v>66</v>
      </c>
      <c r="E18" s="89">
        <f t="shared" si="14"/>
        <v>220</v>
      </c>
      <c r="F18" s="89">
        <f t="shared" si="14"/>
        <v>495</v>
      </c>
      <c r="G18" s="89">
        <f t="shared" si="14"/>
        <v>792</v>
      </c>
      <c r="H18" s="89">
        <f t="shared" si="14"/>
        <v>924</v>
      </c>
      <c r="I18" s="89">
        <f t="shared" si="14"/>
        <v>792</v>
      </c>
      <c r="J18" s="89">
        <f t="shared" si="14"/>
        <v>495</v>
      </c>
      <c r="K18" s="89">
        <f t="shared" si="14"/>
        <v>220</v>
      </c>
      <c r="L18" s="89">
        <f t="shared" si="14"/>
        <v>66</v>
      </c>
      <c r="M18" s="90">
        <f t="shared" si="14"/>
        <v>12</v>
      </c>
      <c r="N18" s="89">
        <f t="shared" si="14"/>
        <v>0</v>
      </c>
      <c r="O18" s="89">
        <f t="shared" si="14"/>
        <v>0</v>
      </c>
      <c r="P18" s="89">
        <f t="shared" si="14"/>
        <v>0</v>
      </c>
      <c r="Q18" s="89">
        <f t="shared" si="14"/>
        <v>0</v>
      </c>
      <c r="R18" s="89">
        <f t="shared" si="14"/>
        <v>0</v>
      </c>
      <c r="S18" s="89">
        <f t="shared" si="14"/>
        <v>0</v>
      </c>
      <c r="T18" s="57"/>
      <c r="AO18" s="57"/>
    </row>
    <row r="19">
      <c r="A19" s="88">
        <f t="shared" si="4"/>
        <v>13</v>
      </c>
      <c r="B19" s="89">
        <f t="shared" ref="B19:S19" si="15">(IF($A19&gt;=B$6,COMBIN($A19,B$6-1)*($A$3)^(B$6+$A19),0))</f>
        <v>1</v>
      </c>
      <c r="C19" s="89">
        <f t="shared" si="15"/>
        <v>13</v>
      </c>
      <c r="D19" s="89">
        <f t="shared" si="15"/>
        <v>78</v>
      </c>
      <c r="E19" s="89">
        <f t="shared" si="15"/>
        <v>286</v>
      </c>
      <c r="F19" s="89">
        <f t="shared" si="15"/>
        <v>715</v>
      </c>
      <c r="G19" s="89">
        <f t="shared" si="15"/>
        <v>1287</v>
      </c>
      <c r="H19" s="89">
        <f t="shared" si="15"/>
        <v>1716</v>
      </c>
      <c r="I19" s="89">
        <f t="shared" si="15"/>
        <v>1716</v>
      </c>
      <c r="J19" s="89">
        <f t="shared" si="15"/>
        <v>1287</v>
      </c>
      <c r="K19" s="89">
        <f t="shared" si="15"/>
        <v>715</v>
      </c>
      <c r="L19" s="89">
        <f t="shared" si="15"/>
        <v>286</v>
      </c>
      <c r="M19" s="90">
        <f t="shared" si="15"/>
        <v>78</v>
      </c>
      <c r="N19" s="89">
        <f t="shared" si="15"/>
        <v>13</v>
      </c>
      <c r="O19" s="89">
        <f t="shared" si="15"/>
        <v>0</v>
      </c>
      <c r="P19" s="89">
        <f t="shared" si="15"/>
        <v>0</v>
      </c>
      <c r="Q19" s="89">
        <f t="shared" si="15"/>
        <v>0</v>
      </c>
      <c r="R19" s="89">
        <f t="shared" si="15"/>
        <v>0</v>
      </c>
      <c r="S19" s="89">
        <f t="shared" si="15"/>
        <v>0</v>
      </c>
      <c r="T19" s="57"/>
      <c r="AO19" s="57"/>
    </row>
    <row r="20">
      <c r="A20" s="88">
        <f t="shared" si="4"/>
        <v>14</v>
      </c>
      <c r="B20" s="89">
        <f t="shared" ref="B20:S20" si="16">(IF($A20&gt;=B$6,COMBIN($A20,B$6-1)*($A$3)^(B$6+$A20),0))</f>
        <v>1</v>
      </c>
      <c r="C20" s="89">
        <f t="shared" si="16"/>
        <v>14</v>
      </c>
      <c r="D20" s="89">
        <f t="shared" si="16"/>
        <v>91</v>
      </c>
      <c r="E20" s="89">
        <f t="shared" si="16"/>
        <v>364</v>
      </c>
      <c r="F20" s="89">
        <f t="shared" si="16"/>
        <v>1001</v>
      </c>
      <c r="G20" s="89">
        <f t="shared" si="16"/>
        <v>2002</v>
      </c>
      <c r="H20" s="89">
        <f t="shared" si="16"/>
        <v>3003</v>
      </c>
      <c r="I20" s="89">
        <f t="shared" si="16"/>
        <v>3432</v>
      </c>
      <c r="J20" s="89">
        <f t="shared" si="16"/>
        <v>3003</v>
      </c>
      <c r="K20" s="89">
        <f t="shared" si="16"/>
        <v>2002</v>
      </c>
      <c r="L20" s="89">
        <f t="shared" si="16"/>
        <v>1001</v>
      </c>
      <c r="M20" s="90">
        <f t="shared" si="16"/>
        <v>364</v>
      </c>
      <c r="N20" s="89">
        <f t="shared" si="16"/>
        <v>91</v>
      </c>
      <c r="O20" s="89">
        <f t="shared" si="16"/>
        <v>14</v>
      </c>
      <c r="P20" s="89">
        <f t="shared" si="16"/>
        <v>0</v>
      </c>
      <c r="Q20" s="89">
        <f t="shared" si="16"/>
        <v>0</v>
      </c>
      <c r="R20" s="89">
        <f t="shared" si="16"/>
        <v>0</v>
      </c>
      <c r="S20" s="89">
        <f t="shared" si="16"/>
        <v>0</v>
      </c>
      <c r="T20" s="57"/>
      <c r="AO20" s="57"/>
    </row>
    <row r="21">
      <c r="A21" s="88">
        <f t="shared" si="4"/>
        <v>15</v>
      </c>
      <c r="B21" s="89">
        <f t="shared" ref="B21:S21" si="17">(IF($A21&gt;=B$6,COMBIN($A21,B$6-1)*($A$3)^(B$6+$A21),0))</f>
        <v>1</v>
      </c>
      <c r="C21" s="89">
        <f t="shared" si="17"/>
        <v>15</v>
      </c>
      <c r="D21" s="89">
        <f t="shared" si="17"/>
        <v>105</v>
      </c>
      <c r="E21" s="89">
        <f t="shared" si="17"/>
        <v>455</v>
      </c>
      <c r="F21" s="89">
        <f t="shared" si="17"/>
        <v>1365</v>
      </c>
      <c r="G21" s="89">
        <f t="shared" si="17"/>
        <v>3003</v>
      </c>
      <c r="H21" s="89">
        <f t="shared" si="17"/>
        <v>5005</v>
      </c>
      <c r="I21" s="89">
        <f t="shared" si="17"/>
        <v>6435</v>
      </c>
      <c r="J21" s="89">
        <f t="shared" si="17"/>
        <v>6435</v>
      </c>
      <c r="K21" s="89">
        <f t="shared" si="17"/>
        <v>5005</v>
      </c>
      <c r="L21" s="89">
        <f t="shared" si="17"/>
        <v>3003</v>
      </c>
      <c r="M21" s="90">
        <f t="shared" si="17"/>
        <v>1365</v>
      </c>
      <c r="N21" s="89">
        <f t="shared" si="17"/>
        <v>455</v>
      </c>
      <c r="O21" s="89">
        <f t="shared" si="17"/>
        <v>105</v>
      </c>
      <c r="P21" s="89">
        <f t="shared" si="17"/>
        <v>15</v>
      </c>
      <c r="Q21" s="89">
        <f t="shared" si="17"/>
        <v>0</v>
      </c>
      <c r="R21" s="89">
        <f t="shared" si="17"/>
        <v>0</v>
      </c>
      <c r="S21" s="89">
        <f t="shared" si="17"/>
        <v>0</v>
      </c>
      <c r="T21" s="57"/>
      <c r="AO21" s="57"/>
    </row>
    <row r="22">
      <c r="A22" s="88">
        <f t="shared" si="4"/>
        <v>16</v>
      </c>
      <c r="B22" s="89">
        <f t="shared" ref="B22:S22" si="18">(IF($A22&gt;=B$6,COMBIN($A22,B$6-1)*($A$3)^(B$6+$A22),0))</f>
        <v>1</v>
      </c>
      <c r="C22" s="89">
        <f t="shared" si="18"/>
        <v>16</v>
      </c>
      <c r="D22" s="89">
        <f t="shared" si="18"/>
        <v>120</v>
      </c>
      <c r="E22" s="89">
        <f t="shared" si="18"/>
        <v>560</v>
      </c>
      <c r="F22" s="89">
        <f t="shared" si="18"/>
        <v>1820</v>
      </c>
      <c r="G22" s="89">
        <f t="shared" si="18"/>
        <v>4368</v>
      </c>
      <c r="H22" s="89">
        <f t="shared" si="18"/>
        <v>8008</v>
      </c>
      <c r="I22" s="89">
        <f t="shared" si="18"/>
        <v>11440</v>
      </c>
      <c r="J22" s="89">
        <f t="shared" si="18"/>
        <v>12870</v>
      </c>
      <c r="K22" s="89">
        <f t="shared" si="18"/>
        <v>11440</v>
      </c>
      <c r="L22" s="89">
        <f t="shared" si="18"/>
        <v>8008</v>
      </c>
      <c r="M22" s="90">
        <f t="shared" si="18"/>
        <v>4368</v>
      </c>
      <c r="N22" s="89">
        <f t="shared" si="18"/>
        <v>1820</v>
      </c>
      <c r="O22" s="89">
        <f t="shared" si="18"/>
        <v>560</v>
      </c>
      <c r="P22" s="89">
        <f t="shared" si="18"/>
        <v>120</v>
      </c>
      <c r="Q22" s="89">
        <f t="shared" si="18"/>
        <v>16</v>
      </c>
      <c r="R22" s="89">
        <f t="shared" si="18"/>
        <v>0</v>
      </c>
      <c r="S22" s="89">
        <f t="shared" si="18"/>
        <v>0</v>
      </c>
      <c r="T22" s="57"/>
      <c r="AO22" s="57"/>
    </row>
    <row r="23">
      <c r="A23" s="88">
        <f t="shared" si="4"/>
        <v>17</v>
      </c>
      <c r="B23" s="89">
        <f t="shared" ref="B23:S23" si="19">(IF($A23&gt;=B$6,COMBIN($A23,B$6-1)*($A$3)^(B$6+$A23),0))</f>
        <v>1</v>
      </c>
      <c r="C23" s="89">
        <f t="shared" si="19"/>
        <v>17</v>
      </c>
      <c r="D23" s="89">
        <f t="shared" si="19"/>
        <v>136</v>
      </c>
      <c r="E23" s="89">
        <f t="shared" si="19"/>
        <v>680</v>
      </c>
      <c r="F23" s="89">
        <f t="shared" si="19"/>
        <v>2380</v>
      </c>
      <c r="G23" s="89">
        <f t="shared" si="19"/>
        <v>6188</v>
      </c>
      <c r="H23" s="89">
        <f t="shared" si="19"/>
        <v>12376</v>
      </c>
      <c r="I23" s="89">
        <f t="shared" si="19"/>
        <v>19448</v>
      </c>
      <c r="J23" s="89">
        <f t="shared" si="19"/>
        <v>24310</v>
      </c>
      <c r="K23" s="89">
        <f t="shared" si="19"/>
        <v>24310</v>
      </c>
      <c r="L23" s="89">
        <f t="shared" si="19"/>
        <v>19448</v>
      </c>
      <c r="M23" s="90">
        <f t="shared" si="19"/>
        <v>12376</v>
      </c>
      <c r="N23" s="89">
        <f t="shared" si="19"/>
        <v>6188</v>
      </c>
      <c r="O23" s="89">
        <f t="shared" si="19"/>
        <v>2380</v>
      </c>
      <c r="P23" s="89">
        <f t="shared" si="19"/>
        <v>680</v>
      </c>
      <c r="Q23" s="89">
        <f t="shared" si="19"/>
        <v>136</v>
      </c>
      <c r="R23" s="89">
        <f t="shared" si="19"/>
        <v>17</v>
      </c>
      <c r="S23" s="89">
        <f t="shared" si="19"/>
        <v>0</v>
      </c>
      <c r="T23" s="57"/>
      <c r="AO23" s="57"/>
    </row>
    <row r="24">
      <c r="A24" s="88">
        <f t="shared" si="4"/>
        <v>18</v>
      </c>
      <c r="B24" s="89">
        <f t="shared" ref="B24:S24" si="20">(IF($A24&gt;=B$6,COMBIN($A24,B$6-1)*($A$3)^(B$6+$A24),0))</f>
        <v>1</v>
      </c>
      <c r="C24" s="89">
        <f t="shared" si="20"/>
        <v>18</v>
      </c>
      <c r="D24" s="89">
        <f t="shared" si="20"/>
        <v>153</v>
      </c>
      <c r="E24" s="89">
        <f t="shared" si="20"/>
        <v>816</v>
      </c>
      <c r="F24" s="89">
        <f t="shared" si="20"/>
        <v>3060</v>
      </c>
      <c r="G24" s="89">
        <f t="shared" si="20"/>
        <v>8568</v>
      </c>
      <c r="H24" s="89">
        <f t="shared" si="20"/>
        <v>18564</v>
      </c>
      <c r="I24" s="89">
        <f t="shared" si="20"/>
        <v>31824</v>
      </c>
      <c r="J24" s="89">
        <f t="shared" si="20"/>
        <v>43758</v>
      </c>
      <c r="K24" s="89">
        <f t="shared" si="20"/>
        <v>48620</v>
      </c>
      <c r="L24" s="89">
        <f t="shared" si="20"/>
        <v>43758</v>
      </c>
      <c r="M24" s="90">
        <f t="shared" si="20"/>
        <v>31824</v>
      </c>
      <c r="N24" s="89">
        <f t="shared" si="20"/>
        <v>18564</v>
      </c>
      <c r="O24" s="89">
        <f t="shared" si="20"/>
        <v>8568</v>
      </c>
      <c r="P24" s="89">
        <f t="shared" si="20"/>
        <v>3060</v>
      </c>
      <c r="Q24" s="89">
        <f t="shared" si="20"/>
        <v>816</v>
      </c>
      <c r="R24" s="89">
        <f t="shared" si="20"/>
        <v>153</v>
      </c>
      <c r="S24" s="89">
        <f t="shared" si="20"/>
        <v>18</v>
      </c>
      <c r="T24" s="57"/>
      <c r="AO24" s="57"/>
    </row>
    <row r="25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8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</row>
    <row r="28">
      <c r="A28" s="57"/>
      <c r="B28" s="56" t="s">
        <v>52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</row>
    <row r="29">
      <c r="A29" s="57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57"/>
    </row>
    <row r="30">
      <c r="A30" s="98"/>
      <c r="B30" s="94">
        <f t="array" ref="B30:S47">MINVERSE(B7:S24)</f>
        <v>1</v>
      </c>
      <c r="C30" s="94">
        <v>0.0</v>
      </c>
      <c r="D30" s="94">
        <v>0.0</v>
      </c>
      <c r="E30" s="94">
        <v>0.0</v>
      </c>
      <c r="F30" s="94">
        <v>0.0</v>
      </c>
      <c r="G30" s="94">
        <v>0.0</v>
      </c>
      <c r="H30" s="94">
        <v>0.0</v>
      </c>
      <c r="I30" s="94">
        <v>0.0</v>
      </c>
      <c r="J30" s="94">
        <v>0.0</v>
      </c>
      <c r="K30" s="94">
        <v>0.0</v>
      </c>
      <c r="L30" s="94">
        <v>0.0</v>
      </c>
      <c r="M30" s="94">
        <v>0.0</v>
      </c>
      <c r="N30" s="94">
        <v>0.0</v>
      </c>
      <c r="O30" s="94">
        <v>0.0</v>
      </c>
      <c r="P30" s="94">
        <v>0.0</v>
      </c>
      <c r="Q30" s="94">
        <v>0.0</v>
      </c>
      <c r="R30" s="94">
        <v>0.0</v>
      </c>
      <c r="S30" s="94">
        <v>0.0</v>
      </c>
      <c r="T30" s="57"/>
    </row>
    <row r="31">
      <c r="A31" s="98"/>
      <c r="B31" s="94">
        <v>-0.499999999999967</v>
      </c>
      <c r="C31" s="94">
        <v>0.5000000000000332</v>
      </c>
      <c r="D31" s="94">
        <v>-1.1723955140041653E-13</v>
      </c>
      <c r="E31" s="94">
        <v>-1.1630093321860986E-12</v>
      </c>
      <c r="F31" s="94">
        <v>4.2870915518342554E-13</v>
      </c>
      <c r="G31" s="94">
        <v>2.4550343838337243E-13</v>
      </c>
      <c r="H31" s="94">
        <v>-6.928235447973794E-14</v>
      </c>
      <c r="I31" s="94">
        <v>-1.3352304528439027E-12</v>
      </c>
      <c r="J31" s="94">
        <v>3.5749992835851985E-15</v>
      </c>
      <c r="K31" s="94">
        <v>-7.331573192875233E-13</v>
      </c>
      <c r="L31" s="94">
        <v>-1.0593356447726355E-13</v>
      </c>
      <c r="M31" s="94">
        <v>1.3212226878508022E-13</v>
      </c>
      <c r="N31" s="94">
        <v>-7.18155241472819E-14</v>
      </c>
      <c r="O31" s="94">
        <v>5.831711128861632E-15</v>
      </c>
      <c r="P31" s="94">
        <v>1.2167296653932304E-15</v>
      </c>
      <c r="Q31" s="94">
        <v>-7.931593647450949E-16</v>
      </c>
      <c r="R31" s="94">
        <v>1.6495347667367798E-16</v>
      </c>
      <c r="S31" s="94">
        <v>-8.899078758226097E-18</v>
      </c>
      <c r="T31" s="57"/>
    </row>
    <row r="32">
      <c r="A32" s="98"/>
      <c r="B32" s="94">
        <v>0.16666666666665478</v>
      </c>
      <c r="C32" s="94">
        <v>-0.5000000000002047</v>
      </c>
      <c r="D32" s="94">
        <v>0.33333333333326876</v>
      </c>
      <c r="E32" s="94">
        <v>1.5330178827337668E-12</v>
      </c>
      <c r="F32" s="94">
        <v>9.860378239955483E-14</v>
      </c>
      <c r="G32" s="94">
        <v>-1.000911950116647E-12</v>
      </c>
      <c r="H32" s="94">
        <v>-1.69453399987257E-14</v>
      </c>
      <c r="I32" s="94">
        <v>1.005322228165592E-12</v>
      </c>
      <c r="J32" s="94">
        <v>9.892423029785934E-14</v>
      </c>
      <c r="K32" s="94">
        <v>1.0677461048244099E-13</v>
      </c>
      <c r="L32" s="94">
        <v>1.6007646617644761E-13</v>
      </c>
      <c r="M32" s="94">
        <v>-9.924027328122684E-14</v>
      </c>
      <c r="N32" s="94">
        <v>7.489733093510502E-14</v>
      </c>
      <c r="O32" s="94">
        <v>-1.0280268314443577E-14</v>
      </c>
      <c r="P32" s="94">
        <v>9.329996276753888E-15</v>
      </c>
      <c r="Q32" s="94">
        <v>-2.550395871696997E-19</v>
      </c>
      <c r="R32" s="94">
        <v>-9.28982318925965E-17</v>
      </c>
      <c r="S32" s="94">
        <v>7.863071356848555E-18</v>
      </c>
      <c r="T32" s="57"/>
    </row>
    <row r="33">
      <c r="A33" s="98"/>
      <c r="B33" s="94">
        <v>7.23230998898673E-15</v>
      </c>
      <c r="C33" s="94">
        <v>0.25000000000032685</v>
      </c>
      <c r="D33" s="94">
        <v>-0.499999999999968</v>
      </c>
      <c r="E33" s="94">
        <v>0.24999999999827674</v>
      </c>
      <c r="F33" s="94">
        <v>-6.653725189867792E-14</v>
      </c>
      <c r="G33" s="94">
        <v>1.3991134111738375E-12</v>
      </c>
      <c r="H33" s="94">
        <v>-4.758391359399155E-13</v>
      </c>
      <c r="I33" s="94">
        <v>-7.843459701105966E-13</v>
      </c>
      <c r="J33" s="94">
        <v>7.43596748074868E-14</v>
      </c>
      <c r="K33" s="94">
        <v>2.6351456754387466E-13</v>
      </c>
      <c r="L33" s="94">
        <v>-2.55938334446252E-13</v>
      </c>
      <c r="M33" s="94">
        <v>6.989726433061019E-14</v>
      </c>
      <c r="N33" s="94">
        <v>-5.79870160105309E-14</v>
      </c>
      <c r="O33" s="94">
        <v>5.2026250728126165E-15</v>
      </c>
      <c r="P33" s="94">
        <v>-1.0814692644761868E-14</v>
      </c>
      <c r="Q33" s="94">
        <v>4.1524370832983335E-16</v>
      </c>
      <c r="R33" s="94">
        <v>-3.383000309126628E-17</v>
      </c>
      <c r="S33" s="94">
        <v>3.5722061642897255E-18</v>
      </c>
      <c r="T33" s="57"/>
    </row>
    <row r="34">
      <c r="A34" s="98"/>
      <c r="B34" s="94">
        <v>-0.033333333333429215</v>
      </c>
      <c r="C34" s="94">
        <v>-1.7308593148538683E-13</v>
      </c>
      <c r="D34" s="94">
        <v>0.3333333333338964</v>
      </c>
      <c r="E34" s="94">
        <v>-0.49999999999903827</v>
      </c>
      <c r="F34" s="94">
        <v>0.19999999999876436</v>
      </c>
      <c r="G34" s="94">
        <v>-5.749780186143923E-13</v>
      </c>
      <c r="H34" s="94">
        <v>1.5694150080016868E-12</v>
      </c>
      <c r="I34" s="94">
        <v>2.1819916521035143E-13</v>
      </c>
      <c r="J34" s="94">
        <v>-8.60755237215064E-13</v>
      </c>
      <c r="K34" s="94">
        <v>8.052760662978197E-14</v>
      </c>
      <c r="L34" s="94">
        <v>4.115999575020534E-13</v>
      </c>
      <c r="M34" s="94">
        <v>-1.9805913743436753E-13</v>
      </c>
      <c r="N34" s="94">
        <v>5.3072303376454133E-14</v>
      </c>
      <c r="O34" s="94">
        <v>1.863252408325422E-14</v>
      </c>
      <c r="P34" s="94">
        <v>-8.159210070861635E-16</v>
      </c>
      <c r="Q34" s="94">
        <v>7.120321536218213E-16</v>
      </c>
      <c r="R34" s="94">
        <v>6.051237201128013E-17</v>
      </c>
      <c r="S34" s="94">
        <v>-1.2060185191430396E-17</v>
      </c>
      <c r="T34" s="57"/>
    </row>
    <row r="35">
      <c r="A35" s="98"/>
      <c r="B35" s="94">
        <v>1.6890062898921176E-13</v>
      </c>
      <c r="C35" s="94">
        <v>-0.0833333333334862</v>
      </c>
      <c r="D35" s="94">
        <v>-1.0301868856322016E-12</v>
      </c>
      <c r="E35" s="94">
        <v>0.41666666666702545</v>
      </c>
      <c r="F35" s="94">
        <v>-0.4999999999977185</v>
      </c>
      <c r="G35" s="94">
        <v>0.16666666666569718</v>
      </c>
      <c r="H35" s="94">
        <v>-2.108584082315391E-12</v>
      </c>
      <c r="I35" s="94">
        <v>7.2953882982194E-13</v>
      </c>
      <c r="J35" s="94">
        <v>1.25142806390164E-12</v>
      </c>
      <c r="K35" s="94">
        <v>-5.53209953777099E-13</v>
      </c>
      <c r="L35" s="94">
        <v>-4.2440985673400736E-13</v>
      </c>
      <c r="M35" s="94">
        <v>3.0110756371763927E-13</v>
      </c>
      <c r="N35" s="94">
        <v>-4.6652307866751803E-14</v>
      </c>
      <c r="O35" s="94">
        <v>-3.755230142747411E-14</v>
      </c>
      <c r="P35" s="94">
        <v>1.133472665465074E-14</v>
      </c>
      <c r="Q35" s="94">
        <v>-1.9175779709928105E-15</v>
      </c>
      <c r="R35" s="94">
        <v>4.4657301823024315E-17</v>
      </c>
      <c r="S35" s="94">
        <v>7.721326754194125E-18</v>
      </c>
      <c r="T35" s="57"/>
    </row>
    <row r="36">
      <c r="A36" s="98"/>
      <c r="B36" s="94">
        <v>0.023809523809489457</v>
      </c>
      <c r="C36" s="94">
        <v>2.1644982724933522E-13</v>
      </c>
      <c r="D36" s="94">
        <v>-0.16666666666650098</v>
      </c>
      <c r="E36" s="94">
        <v>-6.963438229396001E-13</v>
      </c>
      <c r="F36" s="94">
        <v>0.49999999999943684</v>
      </c>
      <c r="G36" s="94">
        <v>-0.4999999999987478</v>
      </c>
      <c r="H36" s="94">
        <v>0.14285714285741383</v>
      </c>
      <c r="I36" s="94">
        <v>-1.025205690649332E-12</v>
      </c>
      <c r="J36" s="94">
        <v>2.0282647292824188E-13</v>
      </c>
      <c r="K36" s="94">
        <v>1.5242050211500572E-13</v>
      </c>
      <c r="L36" s="94">
        <v>4.0440942142542145E-14</v>
      </c>
      <c r="M36" s="94">
        <v>-7.957545115730387E-14</v>
      </c>
      <c r="N36" s="94">
        <v>3.491259920821395E-14</v>
      </c>
      <c r="O36" s="94">
        <v>7.27141298699283E-15</v>
      </c>
      <c r="P36" s="94">
        <v>-4.297173562405772E-15</v>
      </c>
      <c r="Q36" s="94">
        <v>1.4707517037267735E-15</v>
      </c>
      <c r="R36" s="94">
        <v>-2.2779667013472747E-16</v>
      </c>
      <c r="S36" s="94">
        <v>5.673902415587545E-18</v>
      </c>
      <c r="T36" s="57"/>
    </row>
    <row r="37">
      <c r="A37" s="98"/>
      <c r="B37" s="94">
        <v>-2.4595710084004587E-13</v>
      </c>
      <c r="C37" s="94">
        <v>0.08333333333348437</v>
      </c>
      <c r="D37" s="94">
        <v>1.6421432115345287E-12</v>
      </c>
      <c r="E37" s="94">
        <v>-0.2916666666671443</v>
      </c>
      <c r="F37" s="94">
        <v>-3.1333720044054734E-12</v>
      </c>
      <c r="G37" s="94">
        <v>0.5833333333337901</v>
      </c>
      <c r="H37" s="94">
        <v>-0.49999999999680667</v>
      </c>
      <c r="I37" s="94">
        <v>0.12499999999992693</v>
      </c>
      <c r="J37" s="94">
        <v>-2.5560560316003658E-12</v>
      </c>
      <c r="K37" s="94">
        <v>9.084071413685902E-13</v>
      </c>
      <c r="L37" s="94">
        <v>6.22330014492117E-13</v>
      </c>
      <c r="M37" s="94">
        <v>-3.9909573411586906E-13</v>
      </c>
      <c r="N37" s="94">
        <v>-2.7891164374964837E-14</v>
      </c>
      <c r="O37" s="94">
        <v>6.24107108716976E-14</v>
      </c>
      <c r="P37" s="94">
        <v>-1.4626795399681454E-14</v>
      </c>
      <c r="Q37" s="94">
        <v>-1.3966990900254985E-16</v>
      </c>
      <c r="R37" s="94">
        <v>3.7541125315261357E-16</v>
      </c>
      <c r="S37" s="94">
        <v>-1.553208302150672E-17</v>
      </c>
      <c r="T37" s="57"/>
    </row>
    <row r="38">
      <c r="A38" s="98"/>
      <c r="B38" s="94">
        <v>-0.03333333333310728</v>
      </c>
      <c r="C38" s="94">
        <v>-3.282372503241863E-13</v>
      </c>
      <c r="D38" s="94">
        <v>0.22222222222072072</v>
      </c>
      <c r="E38" s="94">
        <v>1.0539318513810606E-12</v>
      </c>
      <c r="F38" s="94">
        <v>-0.4666666666636987</v>
      </c>
      <c r="G38" s="94">
        <v>-1.2936566894409562E-12</v>
      </c>
      <c r="H38" s="94">
        <v>0.6666666666635304</v>
      </c>
      <c r="I38" s="94">
        <v>-0.49999999999887335</v>
      </c>
      <c r="J38" s="94">
        <v>0.11111111111288442</v>
      </c>
      <c r="K38" s="94">
        <v>-5.920774782038179E-13</v>
      </c>
      <c r="L38" s="94">
        <v>-8.330447741150754E-13</v>
      </c>
      <c r="M38" s="94">
        <v>5.088735365534028E-13</v>
      </c>
      <c r="N38" s="94">
        <v>9.272144259186675E-15</v>
      </c>
      <c r="O38" s="94">
        <v>-6.590095376366089E-14</v>
      </c>
      <c r="P38" s="94">
        <v>1.3751272360643486E-14</v>
      </c>
      <c r="Q38" s="94">
        <v>6.278767564363845E-16</v>
      </c>
      <c r="R38" s="94">
        <v>-3.2553204528481242E-16</v>
      </c>
      <c r="S38" s="94">
        <v>1.4022130125980994E-17</v>
      </c>
      <c r="T38" s="57"/>
    </row>
    <row r="39">
      <c r="A39" s="98"/>
      <c r="B39" s="94">
        <v>3.4634195077729566E-13</v>
      </c>
      <c r="C39" s="94">
        <v>-0.15000000000028638</v>
      </c>
      <c r="D39" s="94">
        <v>-2.2519442257832078E-12</v>
      </c>
      <c r="E39" s="94">
        <v>0.5000000000009573</v>
      </c>
      <c r="F39" s="94">
        <v>4.458671585770491E-12</v>
      </c>
      <c r="G39" s="94">
        <v>-0.7000000000014718</v>
      </c>
      <c r="H39" s="94">
        <v>-3.6438059404694646E-12</v>
      </c>
      <c r="I39" s="94">
        <v>0.7500000000002015</v>
      </c>
      <c r="J39" s="94">
        <v>-0.4999999999966395</v>
      </c>
      <c r="K39" s="94">
        <v>0.09999999999827093</v>
      </c>
      <c r="L39" s="94">
        <v>-7.834784060118337E-14</v>
      </c>
      <c r="M39" s="94">
        <v>1.4279995563956316E-13</v>
      </c>
      <c r="N39" s="94">
        <v>6.917581992570278E-14</v>
      </c>
      <c r="O39" s="94">
        <v>-6.375369021564863E-14</v>
      </c>
      <c r="P39" s="94">
        <v>1.8246358563250647E-14</v>
      </c>
      <c r="Q39" s="94">
        <v>-2.4055580872302367E-15</v>
      </c>
      <c r="R39" s="94">
        <v>1.0797081946543555E-17</v>
      </c>
      <c r="S39" s="94">
        <v>-1.53075930577809E-17</v>
      </c>
      <c r="T39" s="57"/>
    </row>
    <row r="40">
      <c r="A40" s="98"/>
      <c r="B40" s="94">
        <v>0.07575757575700556</v>
      </c>
      <c r="C40" s="94">
        <v>4.316341511147287E-13</v>
      </c>
      <c r="D40" s="94">
        <v>-0.4999999999962558</v>
      </c>
      <c r="E40" s="94">
        <v>-1.4373654462345262E-12</v>
      </c>
      <c r="F40" s="94">
        <v>0.9999999999925087</v>
      </c>
      <c r="G40" s="94">
        <v>2.181519204014041E-12</v>
      </c>
      <c r="H40" s="94">
        <v>-0.9999999999930337</v>
      </c>
      <c r="I40" s="94">
        <v>-2.056661190963787E-12</v>
      </c>
      <c r="J40" s="94">
        <v>0.8333333333300788</v>
      </c>
      <c r="K40" s="94">
        <v>-0.4999999999992029</v>
      </c>
      <c r="L40" s="94">
        <v>0.09090909091027516</v>
      </c>
      <c r="M40" s="94">
        <v>-4.1343609571265415E-13</v>
      </c>
      <c r="N40" s="94">
        <v>-1.8142071975927037E-13</v>
      </c>
      <c r="O40" s="94">
        <v>1.1349388028833303E-13</v>
      </c>
      <c r="P40" s="94">
        <v>-1.2949172707495957E-14</v>
      </c>
      <c r="Q40" s="94">
        <v>-1.8793635101585614E-15</v>
      </c>
      <c r="R40" s="94">
        <v>3.359618365367628E-16</v>
      </c>
      <c r="S40" s="94">
        <v>4.135487516861106E-17</v>
      </c>
      <c r="T40" s="57"/>
    </row>
    <row r="41">
      <c r="A41" s="98"/>
      <c r="B41" s="94">
        <v>-9.480218628872961E-13</v>
      </c>
      <c r="C41" s="94">
        <v>0.41666666666875474</v>
      </c>
      <c r="D41" s="94">
        <v>6.166818587308272E-12</v>
      </c>
      <c r="E41" s="94">
        <v>-1.375000000006759</v>
      </c>
      <c r="F41" s="94">
        <v>-1.2207295590431015E-11</v>
      </c>
      <c r="G41" s="94">
        <v>1.8333333333423942</v>
      </c>
      <c r="H41" s="94">
        <v>1.0112233204131158E-11</v>
      </c>
      <c r="I41" s="94">
        <v>-1.3750000000021436</v>
      </c>
      <c r="J41" s="94">
        <v>-1.3010116627804116E-11</v>
      </c>
      <c r="K41" s="94">
        <v>0.9166666666754008</v>
      </c>
      <c r="L41" s="94">
        <v>-0.49999999999991646</v>
      </c>
      <c r="M41" s="94">
        <v>0.08333333333187352</v>
      </c>
      <c r="N41" s="94">
        <v>1.0870896017905433E-13</v>
      </c>
      <c r="O41" s="94">
        <v>2.5911723140307454E-13</v>
      </c>
      <c r="P41" s="94">
        <v>-1.057667926648481E-13</v>
      </c>
      <c r="Q41" s="94">
        <v>1.552940106745036E-14</v>
      </c>
      <c r="R41" s="94">
        <v>-4.2970724781801496E-16</v>
      </c>
      <c r="S41" s="94">
        <v>-4.2324730894796847E-17</v>
      </c>
      <c r="T41" s="57"/>
    </row>
    <row r="42">
      <c r="A42" s="98"/>
      <c r="B42" s="94">
        <v>-0.2531135531113414</v>
      </c>
      <c r="C42" s="94">
        <v>-3.5782294796246156E-12</v>
      </c>
      <c r="D42" s="94">
        <v>1.6666666666521857</v>
      </c>
      <c r="E42" s="94">
        <v>1.1573713620812202E-11</v>
      </c>
      <c r="F42" s="94">
        <v>-3.2999999999709653</v>
      </c>
      <c r="G42" s="94">
        <v>-1.588968677893131E-11</v>
      </c>
      <c r="H42" s="94">
        <v>3.1428571428307803</v>
      </c>
      <c r="I42" s="94">
        <v>8.404062933489528E-12</v>
      </c>
      <c r="J42" s="94">
        <v>-1.8333333333124626</v>
      </c>
      <c r="K42" s="94">
        <v>-1.1386112654205957E-11</v>
      </c>
      <c r="L42" s="94">
        <v>0.9999999999969595</v>
      </c>
      <c r="M42" s="94">
        <v>-0.4999999999971884</v>
      </c>
      <c r="N42" s="94">
        <v>0.07692307692333519</v>
      </c>
      <c r="O42" s="94">
        <v>-5.655723159285248E-13</v>
      </c>
      <c r="P42" s="94">
        <v>1.520458388219763E-13</v>
      </c>
      <c r="Q42" s="94">
        <v>-1.432246876471285E-14</v>
      </c>
      <c r="R42" s="94">
        <v>6.194584440728257E-16</v>
      </c>
      <c r="S42" s="94">
        <v>-1.1296433347615211E-16</v>
      </c>
      <c r="T42" s="57"/>
    </row>
    <row r="43">
      <c r="A43" s="98"/>
      <c r="B43" s="94">
        <v>3.2861118722579196E-12</v>
      </c>
      <c r="C43" s="94">
        <v>-1.6452380952450238</v>
      </c>
      <c r="D43" s="94">
        <v>-2.140726767228453E-11</v>
      </c>
      <c r="E43" s="94">
        <v>5.41666666668931</v>
      </c>
      <c r="F43" s="94">
        <v>4.215659083590065E-11</v>
      </c>
      <c r="G43" s="94">
        <v>-7.150000000030786</v>
      </c>
      <c r="H43" s="94">
        <v>-3.487747793024228E-11</v>
      </c>
      <c r="I43" s="94">
        <v>5.1071428571532405</v>
      </c>
      <c r="J43" s="94">
        <v>3.778527171001586E-11</v>
      </c>
      <c r="K43" s="94">
        <v>-2.383333333357766</v>
      </c>
      <c r="L43" s="94">
        <v>-1.6111616748855824E-12</v>
      </c>
      <c r="M43" s="94">
        <v>1.083333333337797</v>
      </c>
      <c r="N43" s="94">
        <v>-0.500000000000107</v>
      </c>
      <c r="O43" s="94">
        <v>0.0714285714277524</v>
      </c>
      <c r="P43" s="94">
        <v>2.932291180115389E-13</v>
      </c>
      <c r="Q43" s="94">
        <v>-3.481896974132835E-14</v>
      </c>
      <c r="R43" s="94">
        <v>-1.220688162467766E-15</v>
      </c>
      <c r="S43" s="94">
        <v>2.7526643030952564E-16</v>
      </c>
      <c r="T43" s="57"/>
    </row>
    <row r="44">
      <c r="A44" s="98"/>
      <c r="B44" s="94">
        <v>1.1666666666562155</v>
      </c>
      <c r="C44" s="94">
        <v>1.773465310930008E-11</v>
      </c>
      <c r="D44" s="94">
        <v>-7.677777777709347</v>
      </c>
      <c r="E44" s="94">
        <v>-5.755268652711559E-11</v>
      </c>
      <c r="F44" s="94">
        <v>15.166666666529672</v>
      </c>
      <c r="G44" s="94">
        <v>7.93416217648508E-11</v>
      </c>
      <c r="H44" s="94">
        <v>-14.299999999876139</v>
      </c>
      <c r="I44" s="94">
        <v>-4.582584534277317E-11</v>
      </c>
      <c r="J44" s="94">
        <v>7.944444444354239</v>
      </c>
      <c r="K44" s="94">
        <v>4.80540017918503E-11</v>
      </c>
      <c r="L44" s="94">
        <v>-3.0333333333173806</v>
      </c>
      <c r="M44" s="94">
        <v>-1.2797035768524324E-11</v>
      </c>
      <c r="N44" s="94">
        <v>1.1666666666650598</v>
      </c>
      <c r="O44" s="94">
        <v>-0.49999999999733336</v>
      </c>
      <c r="P44" s="94">
        <v>0.06666666666600549</v>
      </c>
      <c r="Q44" s="94">
        <v>5.111647825819226E-14</v>
      </c>
      <c r="R44" s="94">
        <v>-3.9815578388453556E-16</v>
      </c>
      <c r="S44" s="94">
        <v>3.3279485440012645E-16</v>
      </c>
      <c r="T44" s="57"/>
    </row>
    <row r="45">
      <c r="A45" s="98"/>
      <c r="B45" s="94">
        <v>-1.5785021968445955E-11</v>
      </c>
      <c r="C45" s="94">
        <v>8.750000000034234</v>
      </c>
      <c r="D45" s="94">
        <v>1.0285590858923499E-10</v>
      </c>
      <c r="E45" s="94">
        <v>-28.79166666677872</v>
      </c>
      <c r="F45" s="94">
        <v>-2.022898330318001E-10</v>
      </c>
      <c r="G45" s="94">
        <v>37.916666666818884</v>
      </c>
      <c r="H45" s="94">
        <v>1.6625902333023952E-10</v>
      </c>
      <c r="I45" s="94">
        <v>-26.812500000048754</v>
      </c>
      <c r="J45" s="94">
        <v>-1.890341317118133E-10</v>
      </c>
      <c r="K45" s="94">
        <v>11.916666666792661</v>
      </c>
      <c r="L45" s="94">
        <v>4.690692278855639E-12</v>
      </c>
      <c r="M45" s="94">
        <v>-3.791666666688867</v>
      </c>
      <c r="N45" s="94">
        <v>1.3149666541025483E-12</v>
      </c>
      <c r="O45" s="94">
        <v>1.250000000003805</v>
      </c>
      <c r="P45" s="94">
        <v>-0.5000000000014374</v>
      </c>
      <c r="Q45" s="94">
        <v>0.06250000000017296</v>
      </c>
      <c r="R45" s="94">
        <v>6.698565660091945E-15</v>
      </c>
      <c r="S45" s="94">
        <v>-1.3967411003313177E-15</v>
      </c>
      <c r="T45" s="57"/>
    </row>
    <row r="46">
      <c r="A46" s="98"/>
      <c r="B46" s="94">
        <v>-7.092156862683894</v>
      </c>
      <c r="C46" s="94">
        <v>-1.0788897186760628E-10</v>
      </c>
      <c r="D46" s="94">
        <v>46.66666666626581</v>
      </c>
      <c r="E46" s="94">
        <v>3.506473001987391E-10</v>
      </c>
      <c r="F46" s="94">
        <v>-92.13333333253087</v>
      </c>
      <c r="G46" s="94">
        <v>-4.840564942989147E-10</v>
      </c>
      <c r="H46" s="94">
        <v>86.66666666594288</v>
      </c>
      <c r="I46" s="94">
        <v>2.831428519867214E-10</v>
      </c>
      <c r="J46" s="94">
        <v>-47.66666666614249</v>
      </c>
      <c r="K46" s="94">
        <v>-2.8639492458038234E-10</v>
      </c>
      <c r="L46" s="94">
        <v>17.333333333242287</v>
      </c>
      <c r="M46" s="94">
        <v>7.548244884037811E-11</v>
      </c>
      <c r="N46" s="94">
        <v>-4.666666666657863</v>
      </c>
      <c r="O46" s="94">
        <v>-1.5413925228698022E-11</v>
      </c>
      <c r="P46" s="94">
        <v>1.3333333333371467</v>
      </c>
      <c r="Q46" s="94">
        <v>-0.5000000000002828</v>
      </c>
      <c r="R46" s="94">
        <v>0.05882352941176455</v>
      </c>
      <c r="S46" s="94">
        <v>-1.88461322161962E-15</v>
      </c>
      <c r="T46" s="57"/>
    </row>
    <row r="47">
      <c r="A47" s="98"/>
      <c r="B47" s="94">
        <v>1.099919750443459E-10</v>
      </c>
      <c r="C47" s="94">
        <v>-60.2833333335657</v>
      </c>
      <c r="D47" s="94">
        <v>-7.166852061165978E-10</v>
      </c>
      <c r="E47" s="94">
        <v>198.33333333409345</v>
      </c>
      <c r="F47" s="94">
        <v>1.4095289843888501E-9</v>
      </c>
      <c r="G47" s="94">
        <v>-261.04444444547494</v>
      </c>
      <c r="H47" s="94">
        <v>-1.1641499775531783E-9</v>
      </c>
      <c r="I47" s="94">
        <v>184.1666666669883</v>
      </c>
      <c r="J47" s="94">
        <v>1.3206615844107726E-9</v>
      </c>
      <c r="K47" s="94">
        <v>-81.03333333420237</v>
      </c>
      <c r="L47" s="94">
        <v>-3.742634251766084E-11</v>
      </c>
      <c r="M47" s="94">
        <v>24.55555555571028</v>
      </c>
      <c r="N47" s="94">
        <v>-8.693100560520047E-12</v>
      </c>
      <c r="O47" s="94">
        <v>-5.666666666693217</v>
      </c>
      <c r="P47" s="94">
        <v>9.96633499481874E-12</v>
      </c>
      <c r="Q47" s="94">
        <v>1.4166666666654724</v>
      </c>
      <c r="R47" s="94">
        <v>-0.5000000000000455</v>
      </c>
      <c r="S47" s="94">
        <v>0.05555555555556512</v>
      </c>
      <c r="T47" s="57"/>
    </row>
    <row r="49">
      <c r="B49" s="1" t="s">
        <v>54</v>
      </c>
      <c r="G49" s="1" t="s">
        <v>55</v>
      </c>
    </row>
    <row r="50">
      <c r="B50" s="1" t="s">
        <v>56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2" width="6.0"/>
    <col customWidth="1" min="13" max="13" width="6.29"/>
    <col customWidth="1" min="14" max="53" width="6.0"/>
  </cols>
  <sheetData>
    <row r="1">
      <c r="A1" s="57"/>
      <c r="B1" s="56" t="s">
        <v>48</v>
      </c>
      <c r="C1" s="57"/>
      <c r="D1" s="91" t="s">
        <v>49</v>
      </c>
      <c r="E1" s="57"/>
      <c r="F1" s="56" t="s">
        <v>50</v>
      </c>
      <c r="G1" s="57"/>
      <c r="H1" s="57"/>
      <c r="I1" s="57"/>
      <c r="J1" s="57"/>
      <c r="K1" s="57"/>
      <c r="L1" s="57"/>
      <c r="M1" s="57"/>
      <c r="N1" s="58"/>
      <c r="O1" s="57"/>
      <c r="P1" s="57"/>
      <c r="Q1" s="57"/>
      <c r="R1" s="57"/>
      <c r="S1" s="57"/>
      <c r="T1" s="57"/>
      <c r="U1" s="57"/>
      <c r="V1" s="57"/>
      <c r="W1" s="56" t="s">
        <v>0</v>
      </c>
      <c r="X1" s="56">
        <f>1/2</f>
        <v>0.5</v>
      </c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</row>
    <row r="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  <c r="O2" s="57"/>
      <c r="P2" s="57"/>
      <c r="Q2" s="57"/>
      <c r="R2" s="57"/>
      <c r="S2" s="57"/>
      <c r="T2" s="57"/>
      <c r="U2" s="57"/>
      <c r="V2" s="57"/>
      <c r="W2" s="56" t="s">
        <v>1</v>
      </c>
      <c r="X2" s="56">
        <f>1/3</f>
        <v>0.3333333333</v>
      </c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</row>
    <row r="3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57"/>
      <c r="P3" s="57"/>
      <c r="Q3" s="57"/>
      <c r="R3" s="57"/>
      <c r="S3" s="57"/>
      <c r="T3" s="57"/>
      <c r="U3" s="57"/>
      <c r="V3" s="57"/>
      <c r="W3" s="56" t="s">
        <v>2</v>
      </c>
      <c r="X3" s="56">
        <v>3.0</v>
      </c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</row>
    <row r="4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</row>
    <row r="5">
      <c r="A5" s="57"/>
      <c r="B5" s="56" t="s">
        <v>51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8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</row>
    <row r="6">
      <c r="A6" s="57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3"/>
      <c r="N6" s="92"/>
      <c r="O6" s="92"/>
      <c r="P6" s="92"/>
      <c r="Q6" s="92"/>
      <c r="R6" s="92"/>
      <c r="S6" s="92"/>
      <c r="U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</row>
    <row r="7">
      <c r="A7" s="88">
        <v>1.0</v>
      </c>
      <c r="B7" s="94">
        <v>1.0</v>
      </c>
      <c r="C7" s="94">
        <v>0.0</v>
      </c>
      <c r="D7" s="94">
        <v>0.0</v>
      </c>
      <c r="E7" s="94">
        <v>0.0</v>
      </c>
      <c r="F7" s="94">
        <v>0.0</v>
      </c>
      <c r="G7" s="94">
        <v>0.0</v>
      </c>
      <c r="H7" s="94">
        <v>0.0</v>
      </c>
      <c r="I7" s="94">
        <v>0.0</v>
      </c>
      <c r="J7" s="94">
        <v>0.0</v>
      </c>
      <c r="K7" s="94">
        <v>0.0</v>
      </c>
      <c r="L7" s="94">
        <v>0.0</v>
      </c>
      <c r="M7" s="95">
        <v>0.0</v>
      </c>
      <c r="N7" s="94">
        <v>0.0</v>
      </c>
      <c r="O7" s="94">
        <v>0.0</v>
      </c>
      <c r="P7" s="94">
        <v>0.0</v>
      </c>
      <c r="Q7" s="94">
        <v>0.0</v>
      </c>
      <c r="R7" s="94">
        <v>0.0</v>
      </c>
      <c r="S7" s="94">
        <v>0.0</v>
      </c>
      <c r="U7" s="57"/>
      <c r="W7" s="76">
        <v>1.0</v>
      </c>
      <c r="X7" s="96">
        <v>0.0</v>
      </c>
      <c r="Y7" s="76">
        <v>0.0</v>
      </c>
      <c r="Z7" s="76">
        <v>0.0</v>
      </c>
      <c r="AA7" s="76">
        <v>0.0</v>
      </c>
      <c r="AB7" s="76">
        <v>0.0</v>
      </c>
      <c r="AC7" s="76">
        <v>0.0</v>
      </c>
      <c r="AD7" s="76">
        <v>0.0</v>
      </c>
      <c r="AE7" s="76">
        <v>0.0</v>
      </c>
      <c r="AF7" s="76">
        <v>0.0</v>
      </c>
      <c r="AH7">
        <f t="array" ref="AH7:AQ16">minverse(W7:AF16)</f>
        <v>1</v>
      </c>
      <c r="AI7">
        <v>0.0</v>
      </c>
      <c r="AJ7">
        <v>0.0</v>
      </c>
      <c r="AK7">
        <v>0.0</v>
      </c>
      <c r="AL7">
        <v>0.0</v>
      </c>
      <c r="AM7">
        <v>0.0</v>
      </c>
      <c r="AN7">
        <v>0.0</v>
      </c>
      <c r="AO7" s="57">
        <v>0.0</v>
      </c>
      <c r="AP7" s="57">
        <v>0.0</v>
      </c>
      <c r="AQ7" s="57">
        <v>0.0</v>
      </c>
      <c r="AR7" s="57"/>
      <c r="AS7" s="57"/>
      <c r="AT7" s="57"/>
      <c r="AU7" s="57"/>
      <c r="AV7" s="57"/>
      <c r="AW7" s="57"/>
      <c r="AX7" s="57"/>
      <c r="AY7" s="57"/>
      <c r="AZ7" s="57"/>
      <c r="BA7" s="57"/>
    </row>
    <row r="8">
      <c r="A8" s="88">
        <f t="shared" ref="A8:A24" si="1">A7+1</f>
        <v>2</v>
      </c>
      <c r="B8" s="94">
        <v>0.0</v>
      </c>
      <c r="C8" s="94">
        <v>2.0</v>
      </c>
      <c r="D8" s="94">
        <v>0.0</v>
      </c>
      <c r="E8" s="94">
        <v>0.0</v>
      </c>
      <c r="F8" s="94">
        <v>0.0</v>
      </c>
      <c r="G8" s="94">
        <v>0.0</v>
      </c>
      <c r="H8" s="94">
        <v>0.0</v>
      </c>
      <c r="I8" s="94">
        <v>0.0</v>
      </c>
      <c r="J8" s="94">
        <v>0.0</v>
      </c>
      <c r="K8" s="94">
        <v>0.0</v>
      </c>
      <c r="L8" s="94">
        <v>0.0</v>
      </c>
      <c r="M8" s="95">
        <v>0.0</v>
      </c>
      <c r="N8" s="94">
        <v>0.0</v>
      </c>
      <c r="O8" s="94">
        <v>0.0</v>
      </c>
      <c r="P8" s="94">
        <v>0.0</v>
      </c>
      <c r="Q8" s="94">
        <v>0.0</v>
      </c>
      <c r="R8" s="94">
        <v>0.0</v>
      </c>
      <c r="S8" s="94">
        <v>0.0</v>
      </c>
      <c r="U8" s="57"/>
      <c r="W8" s="97">
        <v>1.0</v>
      </c>
      <c r="X8" s="76">
        <v>2.0</v>
      </c>
      <c r="Y8" s="96">
        <v>0.0</v>
      </c>
      <c r="Z8" s="76">
        <v>0.0</v>
      </c>
      <c r="AA8" s="76">
        <v>0.0</v>
      </c>
      <c r="AB8" s="76">
        <v>0.0</v>
      </c>
      <c r="AC8" s="76">
        <v>0.0</v>
      </c>
      <c r="AD8" s="76">
        <v>0.0</v>
      </c>
      <c r="AE8" s="76">
        <v>0.0</v>
      </c>
      <c r="AF8" s="76">
        <v>0.0</v>
      </c>
      <c r="AH8">
        <v>-0.5</v>
      </c>
      <c r="AI8">
        <v>0.5000000000000007</v>
      </c>
      <c r="AJ8">
        <v>2.3092638912203257E-15</v>
      </c>
      <c r="AK8">
        <v>2.1316282072803005E-15</v>
      </c>
      <c r="AL8">
        <v>-1.1368683772161607E-15</v>
      </c>
      <c r="AM8">
        <v>4.26325641456058E-16</v>
      </c>
      <c r="AN8">
        <v>-5.329070518200774E-16</v>
      </c>
      <c r="AO8" s="57">
        <v>1.3322676295501942E-16</v>
      </c>
      <c r="AP8" s="57">
        <v>3.330669073875612E-17</v>
      </c>
      <c r="AQ8" s="57">
        <v>1.2212453270876639E-17</v>
      </c>
      <c r="AR8" s="57"/>
      <c r="AS8" s="57"/>
      <c r="AT8" s="57"/>
      <c r="AU8" s="57"/>
      <c r="AV8" s="57"/>
      <c r="AW8" s="57"/>
      <c r="AX8" s="57"/>
      <c r="AY8" s="57"/>
      <c r="AZ8" s="57"/>
      <c r="BA8" s="57"/>
    </row>
    <row r="9">
      <c r="A9" s="88">
        <f t="shared" si="1"/>
        <v>3</v>
      </c>
      <c r="B9" s="94">
        <v>0.0</v>
      </c>
      <c r="C9" s="94">
        <v>0.0</v>
      </c>
      <c r="D9" s="94">
        <v>3.0</v>
      </c>
      <c r="E9" s="94">
        <v>0.0</v>
      </c>
      <c r="F9" s="94">
        <v>0.0</v>
      </c>
      <c r="G9" s="94">
        <v>0.0</v>
      </c>
      <c r="H9" s="94">
        <v>0.0</v>
      </c>
      <c r="I9" s="94">
        <v>0.0</v>
      </c>
      <c r="J9" s="94">
        <v>0.0</v>
      </c>
      <c r="K9" s="94">
        <v>0.0</v>
      </c>
      <c r="L9" s="94">
        <v>0.0</v>
      </c>
      <c r="M9" s="95">
        <v>0.0</v>
      </c>
      <c r="N9" s="94">
        <v>0.0</v>
      </c>
      <c r="O9" s="94">
        <v>0.0</v>
      </c>
      <c r="P9" s="94">
        <v>0.0</v>
      </c>
      <c r="Q9" s="94">
        <v>0.0</v>
      </c>
      <c r="R9" s="94">
        <v>0.0</v>
      </c>
      <c r="S9" s="94">
        <v>0.0</v>
      </c>
      <c r="U9" s="57"/>
      <c r="W9" s="97">
        <v>1.0</v>
      </c>
      <c r="X9" s="76">
        <v>3.0</v>
      </c>
      <c r="Y9" s="76">
        <v>3.0</v>
      </c>
      <c r="Z9" s="96">
        <v>0.0</v>
      </c>
      <c r="AA9" s="76">
        <v>0.0</v>
      </c>
      <c r="AB9" s="76">
        <v>0.0</v>
      </c>
      <c r="AC9" s="76">
        <v>0.0</v>
      </c>
      <c r="AD9" s="76">
        <v>0.0</v>
      </c>
      <c r="AE9" s="76">
        <v>0.0</v>
      </c>
      <c r="AF9" s="76">
        <v>0.0</v>
      </c>
      <c r="AH9">
        <v>0.16666666666666663</v>
      </c>
      <c r="AI9">
        <v>-0.5000000000000003</v>
      </c>
      <c r="AJ9">
        <v>0.33333333333333315</v>
      </c>
      <c r="AK9">
        <v>-7.105427357601002E-16</v>
      </c>
      <c r="AL9">
        <v>-8.526512829121202E-16</v>
      </c>
      <c r="AM9">
        <v>3.3666191527680965E-16</v>
      </c>
      <c r="AN9">
        <v>4.1448326252672605E-16</v>
      </c>
      <c r="AO9" s="57">
        <v>-3.6795963101862545E-16</v>
      </c>
      <c r="AP9" s="57">
        <v>9.304726301620327E-17</v>
      </c>
      <c r="AQ9" s="57">
        <v>-2.4609943712524292E-17</v>
      </c>
      <c r="AR9" s="57"/>
      <c r="AS9" s="57"/>
      <c r="AT9" s="57"/>
      <c r="AU9" s="57"/>
      <c r="AV9" s="57"/>
      <c r="AW9" s="57"/>
      <c r="AX9" s="57"/>
      <c r="AY9" s="57"/>
      <c r="AZ9" s="57"/>
      <c r="BA9" s="57"/>
    </row>
    <row r="10">
      <c r="A10" s="88">
        <f t="shared" si="1"/>
        <v>4</v>
      </c>
      <c r="B10" s="94">
        <v>0.0</v>
      </c>
      <c r="C10" s="94">
        <v>0.0</v>
      </c>
      <c r="D10" s="94">
        <v>0.0</v>
      </c>
      <c r="E10" s="94">
        <v>4.0</v>
      </c>
      <c r="F10" s="94">
        <v>0.0</v>
      </c>
      <c r="G10" s="94">
        <v>0.0</v>
      </c>
      <c r="H10" s="94">
        <v>0.0</v>
      </c>
      <c r="I10" s="94">
        <v>0.0</v>
      </c>
      <c r="J10" s="94">
        <v>0.0</v>
      </c>
      <c r="K10" s="94">
        <v>0.0</v>
      </c>
      <c r="L10" s="94">
        <v>0.0</v>
      </c>
      <c r="M10" s="95">
        <v>0.0</v>
      </c>
      <c r="N10" s="94">
        <v>0.0</v>
      </c>
      <c r="O10" s="94">
        <v>0.0</v>
      </c>
      <c r="P10" s="94">
        <v>0.0</v>
      </c>
      <c r="Q10" s="94">
        <v>0.0</v>
      </c>
      <c r="R10" s="94">
        <v>0.0</v>
      </c>
      <c r="S10" s="94">
        <v>0.0</v>
      </c>
      <c r="U10" s="57"/>
      <c r="W10" s="97">
        <v>1.0</v>
      </c>
      <c r="X10" s="76">
        <v>4.0</v>
      </c>
      <c r="Y10" s="76">
        <v>6.0</v>
      </c>
      <c r="Z10" s="76">
        <v>4.0</v>
      </c>
      <c r="AA10" s="96">
        <v>0.0</v>
      </c>
      <c r="AB10" s="76">
        <v>0.0</v>
      </c>
      <c r="AC10" s="76">
        <v>0.0</v>
      </c>
      <c r="AD10" s="76">
        <v>0.0</v>
      </c>
      <c r="AE10" s="76">
        <v>0.0</v>
      </c>
      <c r="AF10" s="76">
        <v>0.0</v>
      </c>
      <c r="AH10">
        <v>5.551115123125783E-17</v>
      </c>
      <c r="AI10">
        <v>0.24999999999999986</v>
      </c>
      <c r="AJ10">
        <v>-0.5000000000000004</v>
      </c>
      <c r="AK10">
        <v>0.25000000000000117</v>
      </c>
      <c r="AL10">
        <v>0.0</v>
      </c>
      <c r="AM10">
        <v>5.2867763077388484E-17</v>
      </c>
      <c r="AN10">
        <v>-2.8467257041670594E-16</v>
      </c>
      <c r="AO10" s="57">
        <v>3.980332547076405E-16</v>
      </c>
      <c r="AP10" s="57">
        <v>-1.3125438871713395E-16</v>
      </c>
      <c r="AQ10" s="57">
        <v>1.9660199394403636E-17</v>
      </c>
      <c r="AR10" s="57"/>
      <c r="AS10" s="57"/>
      <c r="AT10" s="57"/>
      <c r="AU10" s="57"/>
      <c r="AV10" s="57"/>
      <c r="AW10" s="57"/>
      <c r="AX10" s="57"/>
      <c r="AY10" s="57"/>
      <c r="AZ10" s="57"/>
      <c r="BA10" s="57"/>
    </row>
    <row r="11">
      <c r="A11" s="88">
        <f t="shared" si="1"/>
        <v>5</v>
      </c>
      <c r="B11" s="94">
        <v>0.0</v>
      </c>
      <c r="C11" s="94">
        <v>0.0</v>
      </c>
      <c r="D11" s="94">
        <v>0.0</v>
      </c>
      <c r="E11" s="94">
        <v>0.0</v>
      </c>
      <c r="F11" s="94">
        <f>E10+1</f>
        <v>5</v>
      </c>
      <c r="G11" s="94">
        <v>0.0</v>
      </c>
      <c r="H11" s="94">
        <v>0.0</v>
      </c>
      <c r="I11" s="94">
        <v>0.0</v>
      </c>
      <c r="J11" s="94">
        <v>0.0</v>
      </c>
      <c r="K11" s="94">
        <v>0.0</v>
      </c>
      <c r="L11" s="94">
        <v>0.0</v>
      </c>
      <c r="M11" s="95">
        <v>0.0</v>
      </c>
      <c r="N11" s="94">
        <v>0.0</v>
      </c>
      <c r="O11" s="94">
        <v>0.0</v>
      </c>
      <c r="P11" s="94">
        <v>0.0</v>
      </c>
      <c r="Q11" s="94">
        <v>0.0</v>
      </c>
      <c r="R11" s="94">
        <v>0.0</v>
      </c>
      <c r="S11" s="94">
        <v>0.0</v>
      </c>
      <c r="U11" s="57"/>
      <c r="W11" s="97">
        <v>1.0</v>
      </c>
      <c r="X11" s="76">
        <v>5.0</v>
      </c>
      <c r="Y11" s="76">
        <v>10.0</v>
      </c>
      <c r="Z11" s="76">
        <v>10.0</v>
      </c>
      <c r="AA11" s="76">
        <v>5.0</v>
      </c>
      <c r="AB11" s="96">
        <v>0.0</v>
      </c>
      <c r="AC11" s="76">
        <v>0.0</v>
      </c>
      <c r="AD11" s="76">
        <v>0.0</v>
      </c>
      <c r="AE11" s="76">
        <v>0.0</v>
      </c>
      <c r="AF11" s="76">
        <v>0.0</v>
      </c>
      <c r="AH11">
        <v>-0.03333333333333336</v>
      </c>
      <c r="AI11">
        <v>4.758098676964956E-16</v>
      </c>
      <c r="AJ11">
        <v>0.33333333333333354</v>
      </c>
      <c r="AK11">
        <v>-0.5000000000000026</v>
      </c>
      <c r="AL11">
        <v>0.2000000000000026</v>
      </c>
      <c r="AM11">
        <v>-1.2053849981644557E-15</v>
      </c>
      <c r="AN11">
        <v>2.7328566760003687E-16</v>
      </c>
      <c r="AO11" s="57">
        <v>-1.9337401033304982E-16</v>
      </c>
      <c r="AP11" s="57">
        <v>4.3107560663105416E-17</v>
      </c>
      <c r="AQ11" s="57">
        <v>-2.3129646346353544E-18</v>
      </c>
      <c r="AR11" s="57"/>
      <c r="AS11" s="57"/>
      <c r="AT11" s="57"/>
      <c r="AU11" s="57"/>
      <c r="AV11" s="57"/>
      <c r="AW11" s="57"/>
      <c r="AX11" s="57"/>
      <c r="AY11" s="57"/>
      <c r="AZ11" s="57"/>
      <c r="BA11" s="57"/>
    </row>
    <row r="12">
      <c r="A12" s="88">
        <f t="shared" si="1"/>
        <v>6</v>
      </c>
      <c r="B12" s="94">
        <v>0.0</v>
      </c>
      <c r="C12" s="94">
        <v>0.0</v>
      </c>
      <c r="D12" s="94">
        <v>0.0</v>
      </c>
      <c r="E12" s="94">
        <v>0.0</v>
      </c>
      <c r="F12" s="94">
        <v>0.0</v>
      </c>
      <c r="G12" s="94">
        <f>F11+1</f>
        <v>6</v>
      </c>
      <c r="H12" s="94">
        <v>0.0</v>
      </c>
      <c r="I12" s="94">
        <v>0.0</v>
      </c>
      <c r="J12" s="94">
        <v>0.0</v>
      </c>
      <c r="K12" s="94">
        <v>0.0</v>
      </c>
      <c r="L12" s="94">
        <v>0.0</v>
      </c>
      <c r="M12" s="95">
        <v>0.0</v>
      </c>
      <c r="N12" s="94">
        <v>0.0</v>
      </c>
      <c r="O12" s="94">
        <v>0.0</v>
      </c>
      <c r="P12" s="94">
        <v>0.0</v>
      </c>
      <c r="Q12" s="94">
        <v>0.0</v>
      </c>
      <c r="R12" s="94">
        <v>0.0</v>
      </c>
      <c r="S12" s="94">
        <v>0.0</v>
      </c>
      <c r="U12" s="57"/>
      <c r="W12" s="97">
        <v>1.0</v>
      </c>
      <c r="X12" s="76">
        <v>6.0</v>
      </c>
      <c r="Y12" s="76">
        <v>15.0</v>
      </c>
      <c r="Z12" s="76">
        <v>20.0</v>
      </c>
      <c r="AA12" s="76">
        <v>15.0</v>
      </c>
      <c r="AB12" s="76">
        <v>6.0</v>
      </c>
      <c r="AC12" s="96">
        <v>0.0</v>
      </c>
      <c r="AD12" s="76">
        <v>0.0</v>
      </c>
      <c r="AE12" s="76">
        <v>0.0</v>
      </c>
      <c r="AF12" s="76">
        <v>0.0</v>
      </c>
      <c r="AH12">
        <v>-1.779203565104414E-17</v>
      </c>
      <c r="AI12">
        <v>-0.08333333333333365</v>
      </c>
      <c r="AJ12">
        <v>1.4233628520835312E-16</v>
      </c>
      <c r="AK12">
        <v>0.41666666666666846</v>
      </c>
      <c r="AL12">
        <v>-0.5000000000000029</v>
      </c>
      <c r="AM12">
        <v>0.1666666666666686</v>
      </c>
      <c r="AN12">
        <v>-4.2700885562505933E-16</v>
      </c>
      <c r="AO12" s="57">
        <v>-8.19704499637533E-17</v>
      </c>
      <c r="AP12" s="57">
        <v>6.811807934970864E-17</v>
      </c>
      <c r="AQ12" s="57">
        <v>-8.880132079405333E-18</v>
      </c>
      <c r="AR12" s="57"/>
      <c r="AS12" s="57"/>
      <c r="AT12" s="57"/>
      <c r="AU12" s="57"/>
      <c r="AV12" s="57"/>
      <c r="AW12" s="57"/>
      <c r="AX12" s="57"/>
      <c r="AY12" s="57"/>
      <c r="AZ12" s="57"/>
      <c r="BA12" s="57"/>
    </row>
    <row r="13">
      <c r="A13" s="88">
        <f t="shared" si="1"/>
        <v>7</v>
      </c>
      <c r="B13" s="94">
        <v>0.0</v>
      </c>
      <c r="C13" s="94">
        <v>0.0</v>
      </c>
      <c r="D13" s="94">
        <v>0.0</v>
      </c>
      <c r="E13" s="94">
        <v>0.0</v>
      </c>
      <c r="F13" s="94">
        <v>0.0</v>
      </c>
      <c r="G13" s="94">
        <v>0.0</v>
      </c>
      <c r="H13" s="94">
        <f>G12+1</f>
        <v>7</v>
      </c>
      <c r="I13" s="94">
        <v>0.0</v>
      </c>
      <c r="J13" s="94">
        <v>0.0</v>
      </c>
      <c r="K13" s="94">
        <v>0.0</v>
      </c>
      <c r="L13" s="94">
        <v>0.0</v>
      </c>
      <c r="M13" s="95">
        <v>0.0</v>
      </c>
      <c r="N13" s="94">
        <v>0.0</v>
      </c>
      <c r="O13" s="94">
        <v>0.0</v>
      </c>
      <c r="P13" s="94">
        <v>0.0</v>
      </c>
      <c r="Q13" s="94">
        <v>0.0</v>
      </c>
      <c r="R13" s="94">
        <v>0.0</v>
      </c>
      <c r="S13" s="94">
        <v>0.0</v>
      </c>
      <c r="U13" s="57"/>
      <c r="W13" s="97">
        <v>1.0</v>
      </c>
      <c r="X13" s="76">
        <v>7.0</v>
      </c>
      <c r="Y13" s="76">
        <v>21.0</v>
      </c>
      <c r="Z13" s="76">
        <v>35.0</v>
      </c>
      <c r="AA13" s="76">
        <v>35.0</v>
      </c>
      <c r="AB13" s="76">
        <v>21.0</v>
      </c>
      <c r="AC13" s="76">
        <v>7.0</v>
      </c>
      <c r="AD13" s="96">
        <v>0.0</v>
      </c>
      <c r="AE13" s="76">
        <v>0.0</v>
      </c>
      <c r="AF13" s="76">
        <v>0.0</v>
      </c>
      <c r="AH13">
        <v>0.02380952380952378</v>
      </c>
      <c r="AI13">
        <v>2.5773034500227126E-16</v>
      </c>
      <c r="AJ13">
        <v>-0.16666666666666718</v>
      </c>
      <c r="AK13">
        <v>-1.5463820700136276E-16</v>
      </c>
      <c r="AL13">
        <v>0.5000000000000016</v>
      </c>
      <c r="AM13">
        <v>-0.5000000000000016</v>
      </c>
      <c r="AN13">
        <v>0.1428571428571428</v>
      </c>
      <c r="AO13" s="57">
        <v>6.443258625056781E-16</v>
      </c>
      <c r="AP13" s="57">
        <v>-2.1411444046342211E-16</v>
      </c>
      <c r="AQ13" s="57">
        <v>1.3431716056848585E-17</v>
      </c>
      <c r="AR13" s="57"/>
      <c r="AS13" s="57"/>
      <c r="AT13" s="57"/>
      <c r="AU13" s="57"/>
      <c r="AV13" s="57"/>
      <c r="AW13" s="57"/>
      <c r="AX13" s="57"/>
      <c r="AY13" s="57"/>
      <c r="AZ13" s="57"/>
      <c r="BA13" s="57"/>
    </row>
    <row r="14">
      <c r="A14" s="88">
        <f t="shared" si="1"/>
        <v>8</v>
      </c>
      <c r="B14" s="94">
        <v>0.0</v>
      </c>
      <c r="C14" s="94">
        <v>0.0</v>
      </c>
      <c r="D14" s="94">
        <v>0.0</v>
      </c>
      <c r="E14" s="94">
        <v>0.0</v>
      </c>
      <c r="F14" s="94">
        <v>0.0</v>
      </c>
      <c r="G14" s="94">
        <v>0.0</v>
      </c>
      <c r="H14" s="94">
        <v>0.0</v>
      </c>
      <c r="I14" s="94">
        <f>H13+1</f>
        <v>8</v>
      </c>
      <c r="J14" s="94">
        <v>0.0</v>
      </c>
      <c r="K14" s="94">
        <v>0.0</v>
      </c>
      <c r="L14" s="94">
        <v>0.0</v>
      </c>
      <c r="M14" s="95">
        <v>0.0</v>
      </c>
      <c r="N14" s="94">
        <v>0.0</v>
      </c>
      <c r="O14" s="94">
        <v>0.0</v>
      </c>
      <c r="P14" s="94">
        <v>0.0</v>
      </c>
      <c r="Q14" s="94">
        <v>0.0</v>
      </c>
      <c r="R14" s="94">
        <v>0.0</v>
      </c>
      <c r="S14" s="94">
        <v>0.0</v>
      </c>
      <c r="U14" s="57"/>
      <c r="W14" s="97">
        <v>1.0</v>
      </c>
      <c r="X14" s="76">
        <v>8.0</v>
      </c>
      <c r="Y14" s="76">
        <v>28.0</v>
      </c>
      <c r="Z14" s="76">
        <v>56.0</v>
      </c>
      <c r="AA14" s="76">
        <v>70.0</v>
      </c>
      <c r="AB14" s="76">
        <v>56.0</v>
      </c>
      <c r="AC14" s="76">
        <v>28.0</v>
      </c>
      <c r="AD14" s="76">
        <v>8.0</v>
      </c>
      <c r="AE14" s="96">
        <v>0.0</v>
      </c>
      <c r="AF14" s="76">
        <v>0.0</v>
      </c>
      <c r="AH14">
        <v>2.2667053419430307E-16</v>
      </c>
      <c r="AI14">
        <v>0.08333333333333172</v>
      </c>
      <c r="AJ14">
        <v>1.110223024625158E-15</v>
      </c>
      <c r="AK14">
        <v>-0.291666666666663</v>
      </c>
      <c r="AL14">
        <v>-5.4771002548174455E-15</v>
      </c>
      <c r="AM14">
        <v>0.5833333333333348</v>
      </c>
      <c r="AN14">
        <v>-0.49999999999999795</v>
      </c>
      <c r="AO14" s="57">
        <v>0.12499999999999822</v>
      </c>
      <c r="AP14" s="57">
        <v>4.718447854656921E-16</v>
      </c>
      <c r="AQ14" s="57">
        <v>-3.747002708109793E-17</v>
      </c>
      <c r="AR14" s="57"/>
      <c r="AS14" s="57"/>
      <c r="AT14" s="57"/>
      <c r="AU14" s="57"/>
      <c r="AV14" s="57"/>
      <c r="AW14" s="57"/>
      <c r="AX14" s="57"/>
      <c r="AY14" s="57"/>
      <c r="AZ14" s="57"/>
      <c r="BA14" s="57"/>
    </row>
    <row r="15">
      <c r="A15" s="88">
        <f t="shared" si="1"/>
        <v>9</v>
      </c>
      <c r="B15" s="94">
        <v>0.0</v>
      </c>
      <c r="C15" s="94">
        <v>0.0</v>
      </c>
      <c r="D15" s="94">
        <v>0.0</v>
      </c>
      <c r="E15" s="94">
        <v>0.0</v>
      </c>
      <c r="F15" s="94">
        <v>0.0</v>
      </c>
      <c r="G15" s="94">
        <v>0.0</v>
      </c>
      <c r="H15" s="94">
        <v>0.0</v>
      </c>
      <c r="I15" s="94">
        <v>0.0</v>
      </c>
      <c r="J15" s="94">
        <f>I14+1</f>
        <v>9</v>
      </c>
      <c r="K15" s="94">
        <v>0.0</v>
      </c>
      <c r="L15" s="94">
        <v>0.0</v>
      </c>
      <c r="M15" s="95">
        <v>0.0</v>
      </c>
      <c r="N15" s="94">
        <v>0.0</v>
      </c>
      <c r="O15" s="94">
        <v>0.0</v>
      </c>
      <c r="P15" s="94">
        <v>0.0</v>
      </c>
      <c r="Q15" s="94">
        <v>0.0</v>
      </c>
      <c r="R15" s="94">
        <v>0.0</v>
      </c>
      <c r="S15" s="94">
        <v>0.0</v>
      </c>
      <c r="U15" s="57"/>
      <c r="W15" s="97">
        <v>1.0</v>
      </c>
      <c r="X15" s="76">
        <v>9.0</v>
      </c>
      <c r="Y15" s="76">
        <v>36.0</v>
      </c>
      <c r="Z15" s="76">
        <v>84.0</v>
      </c>
      <c r="AA15" s="76">
        <v>126.0</v>
      </c>
      <c r="AB15" s="76">
        <v>126.0</v>
      </c>
      <c r="AC15" s="76">
        <v>84.0</v>
      </c>
      <c r="AD15" s="76">
        <v>36.0</v>
      </c>
      <c r="AE15" s="76">
        <v>9.0</v>
      </c>
      <c r="AF15" s="96">
        <v>0.0</v>
      </c>
      <c r="AH15">
        <v>-0.033333333333333666</v>
      </c>
      <c r="AI15">
        <v>3.7160089820057495E-15</v>
      </c>
      <c r="AJ15">
        <v>0.22222222222222066</v>
      </c>
      <c r="AK15">
        <v>-1.2429871946532352E-14</v>
      </c>
      <c r="AL15">
        <v>-0.4666666666666512</v>
      </c>
      <c r="AM15">
        <v>-2.6164255946999297E-15</v>
      </c>
      <c r="AN15">
        <v>0.666666666666662</v>
      </c>
      <c r="AO15" s="57">
        <v>-0.49999999999999706</v>
      </c>
      <c r="AP15" s="57">
        <v>0.11111111111111041</v>
      </c>
      <c r="AQ15" s="57">
        <v>8.696747026230297E-17</v>
      </c>
      <c r="AR15" s="57"/>
      <c r="AS15" s="57"/>
      <c r="AT15" s="57"/>
      <c r="AU15" s="57"/>
      <c r="AV15" s="57"/>
      <c r="AW15" s="57"/>
      <c r="AX15" s="57"/>
      <c r="AY15" s="57"/>
      <c r="AZ15" s="57"/>
      <c r="BA15" s="57"/>
    </row>
    <row r="16">
      <c r="A16" s="88">
        <f t="shared" si="1"/>
        <v>10</v>
      </c>
      <c r="B16" s="94">
        <v>0.0</v>
      </c>
      <c r="C16" s="94">
        <v>0.0</v>
      </c>
      <c r="D16" s="94">
        <v>0.0</v>
      </c>
      <c r="E16" s="94">
        <v>0.0</v>
      </c>
      <c r="F16" s="94">
        <v>0.0</v>
      </c>
      <c r="G16" s="94">
        <v>0.0</v>
      </c>
      <c r="H16" s="94">
        <v>0.0</v>
      </c>
      <c r="I16" s="94">
        <v>0.0</v>
      </c>
      <c r="J16" s="94">
        <v>0.0</v>
      </c>
      <c r="K16" s="94">
        <f>J15+1</f>
        <v>10</v>
      </c>
      <c r="L16" s="94">
        <v>0.0</v>
      </c>
      <c r="M16" s="95">
        <v>0.0</v>
      </c>
      <c r="N16" s="94">
        <v>0.0</v>
      </c>
      <c r="O16" s="94">
        <v>0.0</v>
      </c>
      <c r="P16" s="94">
        <v>0.0</v>
      </c>
      <c r="Q16" s="94">
        <v>0.0</v>
      </c>
      <c r="R16" s="94">
        <v>0.0</v>
      </c>
      <c r="S16" s="94">
        <v>0.0</v>
      </c>
      <c r="U16" s="57"/>
      <c r="W16" s="97">
        <v>1.0</v>
      </c>
      <c r="X16" s="76">
        <v>10.0</v>
      </c>
      <c r="Y16" s="76">
        <v>45.0</v>
      </c>
      <c r="Z16" s="76">
        <v>120.0</v>
      </c>
      <c r="AA16" s="76">
        <v>210.0</v>
      </c>
      <c r="AB16" s="76">
        <v>252.0</v>
      </c>
      <c r="AC16" s="76">
        <v>210.0</v>
      </c>
      <c r="AD16" s="76">
        <v>120.0</v>
      </c>
      <c r="AE16" s="76">
        <v>45.0</v>
      </c>
      <c r="AF16" s="76">
        <v>10.0</v>
      </c>
      <c r="AH16">
        <v>-6.411537967210516E-17</v>
      </c>
      <c r="AI16">
        <v>-0.15000000000000233</v>
      </c>
      <c r="AJ16">
        <v>9.973503504549192E-16</v>
      </c>
      <c r="AK16">
        <v>0.500000000000011</v>
      </c>
      <c r="AL16">
        <v>-1.358468892931328E-14</v>
      </c>
      <c r="AM16">
        <v>-0.699999999999999</v>
      </c>
      <c r="AN16">
        <v>4.973799150320659E-15</v>
      </c>
      <c r="AO16" s="57">
        <v>0.7499999999999976</v>
      </c>
      <c r="AP16" s="57">
        <v>-0.49999999999999956</v>
      </c>
      <c r="AQ16" s="57">
        <v>0.09999999999999991</v>
      </c>
      <c r="AR16" s="57"/>
      <c r="AS16" s="57"/>
      <c r="AT16" s="57"/>
      <c r="AU16" s="57"/>
      <c r="AV16" s="57"/>
      <c r="AW16" s="57"/>
      <c r="AX16" s="57"/>
      <c r="AY16" s="57"/>
      <c r="AZ16" s="57"/>
      <c r="BA16" s="57"/>
    </row>
    <row r="17">
      <c r="A17" s="88">
        <f t="shared" si="1"/>
        <v>11</v>
      </c>
      <c r="B17" s="94">
        <v>0.0</v>
      </c>
      <c r="C17" s="94">
        <v>0.0</v>
      </c>
      <c r="D17" s="94">
        <v>0.0</v>
      </c>
      <c r="E17" s="94">
        <v>0.0</v>
      </c>
      <c r="F17" s="94">
        <v>0.0</v>
      </c>
      <c r="G17" s="94">
        <v>0.0</v>
      </c>
      <c r="H17" s="94">
        <v>0.0</v>
      </c>
      <c r="I17" s="94">
        <v>0.0</v>
      </c>
      <c r="J17" s="94">
        <v>0.0</v>
      </c>
      <c r="K17" s="94">
        <v>0.0</v>
      </c>
      <c r="L17" s="94">
        <f>K16+1</f>
        <v>11</v>
      </c>
      <c r="M17" s="95">
        <v>0.0</v>
      </c>
      <c r="N17" s="94">
        <v>0.0</v>
      </c>
      <c r="O17" s="94">
        <v>0.0</v>
      </c>
      <c r="P17" s="94">
        <v>0.0</v>
      </c>
      <c r="Q17" s="94">
        <v>0.0</v>
      </c>
      <c r="R17" s="94">
        <v>0.0</v>
      </c>
      <c r="S17" s="94">
        <v>0.0</v>
      </c>
      <c r="U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</row>
    <row r="18">
      <c r="A18" s="88">
        <f t="shared" si="1"/>
        <v>12</v>
      </c>
      <c r="B18" s="94">
        <v>0.0</v>
      </c>
      <c r="C18" s="94">
        <v>0.0</v>
      </c>
      <c r="D18" s="94">
        <v>0.0</v>
      </c>
      <c r="E18" s="94">
        <v>0.0</v>
      </c>
      <c r="F18" s="94">
        <v>0.0</v>
      </c>
      <c r="G18" s="94">
        <v>0.0</v>
      </c>
      <c r="H18" s="94">
        <v>0.0</v>
      </c>
      <c r="I18" s="94">
        <v>0.0</v>
      </c>
      <c r="J18" s="94">
        <v>0.0</v>
      </c>
      <c r="K18" s="94">
        <v>0.0</v>
      </c>
      <c r="L18" s="94">
        <v>0.0</v>
      </c>
      <c r="M18" s="95">
        <f>L17+1</f>
        <v>12</v>
      </c>
      <c r="N18" s="94">
        <v>0.0</v>
      </c>
      <c r="O18" s="94">
        <v>0.0</v>
      </c>
      <c r="P18" s="94">
        <v>0.0</v>
      </c>
      <c r="Q18" s="94">
        <v>0.0</v>
      </c>
      <c r="R18" s="94">
        <v>0.0</v>
      </c>
      <c r="S18" s="94">
        <v>0.0</v>
      </c>
      <c r="U18" s="57"/>
      <c r="W18" s="2">
        <v>1.0</v>
      </c>
      <c r="X18" s="2">
        <v>0.0</v>
      </c>
      <c r="Y18" s="2">
        <v>0.0</v>
      </c>
      <c r="Z18" s="2">
        <v>0.0</v>
      </c>
      <c r="AA18" s="2">
        <v>0.0</v>
      </c>
      <c r="AB18" s="2">
        <v>0.0</v>
      </c>
      <c r="AC18" s="2">
        <v>0.0</v>
      </c>
      <c r="AD18" s="2">
        <v>0.0</v>
      </c>
      <c r="AE18" s="2">
        <v>0.0</v>
      </c>
      <c r="AF18" s="2">
        <v>0.0</v>
      </c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</row>
    <row r="19">
      <c r="A19" s="88">
        <f t="shared" si="1"/>
        <v>13</v>
      </c>
      <c r="B19" s="94">
        <v>0.0</v>
      </c>
      <c r="C19" s="94">
        <v>0.0</v>
      </c>
      <c r="D19" s="94">
        <v>0.0</v>
      </c>
      <c r="E19" s="94">
        <v>0.0</v>
      </c>
      <c r="F19" s="94">
        <v>0.0</v>
      </c>
      <c r="G19" s="94">
        <v>0.0</v>
      </c>
      <c r="H19" s="94">
        <v>0.0</v>
      </c>
      <c r="I19" s="94">
        <v>0.0</v>
      </c>
      <c r="J19" s="94">
        <v>0.0</v>
      </c>
      <c r="K19" s="94">
        <v>0.0</v>
      </c>
      <c r="L19" s="94">
        <v>0.0</v>
      </c>
      <c r="M19" s="95">
        <v>0.0</v>
      </c>
      <c r="N19" s="95">
        <f>M18+1</f>
        <v>13</v>
      </c>
      <c r="O19" s="94">
        <v>0.0</v>
      </c>
      <c r="P19" s="94">
        <v>0.0</v>
      </c>
      <c r="Q19" s="94">
        <v>0.0</v>
      </c>
      <c r="R19" s="94">
        <v>0.0</v>
      </c>
      <c r="S19" s="94">
        <v>0.0</v>
      </c>
      <c r="U19" s="57"/>
      <c r="W19" s="2">
        <v>1.0</v>
      </c>
      <c r="X19" s="8">
        <f t="shared" ref="X19:AF19" si="2">X18+W18</f>
        <v>1</v>
      </c>
      <c r="Y19" s="8">
        <f t="shared" si="2"/>
        <v>0</v>
      </c>
      <c r="Z19" s="8">
        <f t="shared" si="2"/>
        <v>0</v>
      </c>
      <c r="AA19" s="8">
        <f t="shared" si="2"/>
        <v>0</v>
      </c>
      <c r="AB19" s="8">
        <f t="shared" si="2"/>
        <v>0</v>
      </c>
      <c r="AC19" s="8">
        <f t="shared" si="2"/>
        <v>0</v>
      </c>
      <c r="AD19" s="8">
        <f t="shared" si="2"/>
        <v>0</v>
      </c>
      <c r="AE19" s="8">
        <f t="shared" si="2"/>
        <v>0</v>
      </c>
      <c r="AF19" s="8">
        <f t="shared" si="2"/>
        <v>0</v>
      </c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</row>
    <row r="20">
      <c r="A20" s="88">
        <f t="shared" si="1"/>
        <v>14</v>
      </c>
      <c r="B20" s="94">
        <v>0.0</v>
      </c>
      <c r="C20" s="94">
        <v>0.0</v>
      </c>
      <c r="D20" s="94">
        <v>0.0</v>
      </c>
      <c r="E20" s="94">
        <v>0.0</v>
      </c>
      <c r="F20" s="94">
        <v>0.0</v>
      </c>
      <c r="G20" s="94">
        <v>0.0</v>
      </c>
      <c r="H20" s="94">
        <v>0.0</v>
      </c>
      <c r="I20" s="94">
        <v>0.0</v>
      </c>
      <c r="J20" s="94">
        <v>0.0</v>
      </c>
      <c r="K20" s="94">
        <v>0.0</v>
      </c>
      <c r="L20" s="94">
        <v>0.0</v>
      </c>
      <c r="M20" s="95">
        <v>0.0</v>
      </c>
      <c r="N20" s="94">
        <v>0.0</v>
      </c>
      <c r="O20" s="95">
        <f>N19+1</f>
        <v>14</v>
      </c>
      <c r="P20" s="94">
        <v>0.0</v>
      </c>
      <c r="Q20" s="94">
        <v>0.0</v>
      </c>
      <c r="R20" s="94">
        <v>0.0</v>
      </c>
      <c r="S20" s="94">
        <v>0.0</v>
      </c>
      <c r="U20" s="57"/>
      <c r="W20" s="2">
        <v>1.0</v>
      </c>
      <c r="X20" s="8">
        <f t="shared" ref="X20:AF20" si="3">X19+W19</f>
        <v>2</v>
      </c>
      <c r="Y20" s="8">
        <f t="shared" si="3"/>
        <v>1</v>
      </c>
      <c r="Z20" s="8">
        <f t="shared" si="3"/>
        <v>0</v>
      </c>
      <c r="AA20" s="8">
        <f t="shared" si="3"/>
        <v>0</v>
      </c>
      <c r="AB20" s="8">
        <f t="shared" si="3"/>
        <v>0</v>
      </c>
      <c r="AC20" s="8">
        <f t="shared" si="3"/>
        <v>0</v>
      </c>
      <c r="AD20" s="8">
        <f t="shared" si="3"/>
        <v>0</v>
      </c>
      <c r="AE20" s="8">
        <f t="shared" si="3"/>
        <v>0</v>
      </c>
      <c r="AF20" s="8">
        <f t="shared" si="3"/>
        <v>0</v>
      </c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</row>
    <row r="21">
      <c r="A21" s="88">
        <f t="shared" si="1"/>
        <v>15</v>
      </c>
      <c r="B21" s="94">
        <v>0.0</v>
      </c>
      <c r="C21" s="94">
        <v>0.0</v>
      </c>
      <c r="D21" s="94">
        <v>0.0</v>
      </c>
      <c r="E21" s="94">
        <v>0.0</v>
      </c>
      <c r="F21" s="94">
        <v>0.0</v>
      </c>
      <c r="G21" s="94">
        <v>0.0</v>
      </c>
      <c r="H21" s="94">
        <v>0.0</v>
      </c>
      <c r="I21" s="94">
        <v>0.0</v>
      </c>
      <c r="J21" s="94">
        <v>0.0</v>
      </c>
      <c r="K21" s="94">
        <v>0.0</v>
      </c>
      <c r="L21" s="94">
        <v>0.0</v>
      </c>
      <c r="M21" s="95">
        <v>0.0</v>
      </c>
      <c r="N21" s="94">
        <v>0.0</v>
      </c>
      <c r="O21" s="94">
        <v>0.0</v>
      </c>
      <c r="P21" s="95">
        <f>O20+1</f>
        <v>15</v>
      </c>
      <c r="Q21" s="94">
        <v>0.0</v>
      </c>
      <c r="R21" s="94">
        <v>0.0</v>
      </c>
      <c r="S21" s="94">
        <v>0.0</v>
      </c>
      <c r="U21" s="57"/>
      <c r="W21" s="2">
        <v>1.0</v>
      </c>
      <c r="X21" s="8">
        <f t="shared" ref="X21:AF21" si="4">X20+W20</f>
        <v>3</v>
      </c>
      <c r="Y21" s="8">
        <f t="shared" si="4"/>
        <v>3</v>
      </c>
      <c r="Z21" s="8">
        <f t="shared" si="4"/>
        <v>1</v>
      </c>
      <c r="AA21" s="8">
        <f t="shared" si="4"/>
        <v>0</v>
      </c>
      <c r="AB21" s="8">
        <f t="shared" si="4"/>
        <v>0</v>
      </c>
      <c r="AC21" s="8">
        <f t="shared" si="4"/>
        <v>0</v>
      </c>
      <c r="AD21" s="8">
        <f t="shared" si="4"/>
        <v>0</v>
      </c>
      <c r="AE21" s="8">
        <f t="shared" si="4"/>
        <v>0</v>
      </c>
      <c r="AF21" s="8">
        <f t="shared" si="4"/>
        <v>0</v>
      </c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</row>
    <row r="22">
      <c r="A22" s="88">
        <f t="shared" si="1"/>
        <v>16</v>
      </c>
      <c r="B22" s="94">
        <v>0.0</v>
      </c>
      <c r="C22" s="94">
        <v>0.0</v>
      </c>
      <c r="D22" s="94">
        <v>0.0</v>
      </c>
      <c r="E22" s="94">
        <v>0.0</v>
      </c>
      <c r="F22" s="94">
        <v>0.0</v>
      </c>
      <c r="G22" s="94">
        <v>0.0</v>
      </c>
      <c r="H22" s="94">
        <v>0.0</v>
      </c>
      <c r="I22" s="94">
        <v>0.0</v>
      </c>
      <c r="J22" s="94">
        <v>0.0</v>
      </c>
      <c r="K22" s="94">
        <v>0.0</v>
      </c>
      <c r="L22" s="94">
        <v>0.0</v>
      </c>
      <c r="M22" s="95">
        <v>0.0</v>
      </c>
      <c r="N22" s="94">
        <v>0.0</v>
      </c>
      <c r="O22" s="94">
        <v>0.0</v>
      </c>
      <c r="P22" s="94">
        <v>0.0</v>
      </c>
      <c r="Q22" s="95">
        <f>P21+1</f>
        <v>16</v>
      </c>
      <c r="R22" s="94">
        <v>0.0</v>
      </c>
      <c r="S22" s="94">
        <v>0.0</v>
      </c>
      <c r="U22" s="57"/>
      <c r="W22" s="2">
        <v>1.0</v>
      </c>
      <c r="X22" s="8">
        <f t="shared" ref="X22:AF22" si="5">X21+W21</f>
        <v>4</v>
      </c>
      <c r="Y22" s="8">
        <f t="shared" si="5"/>
        <v>6</v>
      </c>
      <c r="Z22" s="8">
        <f t="shared" si="5"/>
        <v>4</v>
      </c>
      <c r="AA22" s="8">
        <f t="shared" si="5"/>
        <v>1</v>
      </c>
      <c r="AB22" s="8">
        <f t="shared" si="5"/>
        <v>0</v>
      </c>
      <c r="AC22" s="8">
        <f t="shared" si="5"/>
        <v>0</v>
      </c>
      <c r="AD22" s="8">
        <f t="shared" si="5"/>
        <v>0</v>
      </c>
      <c r="AE22" s="8">
        <f t="shared" si="5"/>
        <v>0</v>
      </c>
      <c r="AF22" s="8">
        <f t="shared" si="5"/>
        <v>0</v>
      </c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</row>
    <row r="23">
      <c r="A23" s="88">
        <f t="shared" si="1"/>
        <v>17</v>
      </c>
      <c r="B23" s="94">
        <v>0.0</v>
      </c>
      <c r="C23" s="94">
        <v>0.0</v>
      </c>
      <c r="D23" s="94">
        <v>0.0</v>
      </c>
      <c r="E23" s="94">
        <v>0.0</v>
      </c>
      <c r="F23" s="94">
        <v>0.0</v>
      </c>
      <c r="G23" s="94">
        <v>0.0</v>
      </c>
      <c r="H23" s="94">
        <v>0.0</v>
      </c>
      <c r="I23" s="94">
        <v>0.0</v>
      </c>
      <c r="J23" s="94">
        <v>0.0</v>
      </c>
      <c r="K23" s="94">
        <v>0.0</v>
      </c>
      <c r="L23" s="94">
        <v>0.0</v>
      </c>
      <c r="M23" s="95">
        <v>0.0</v>
      </c>
      <c r="N23" s="94">
        <v>0.0</v>
      </c>
      <c r="O23" s="94">
        <v>0.0</v>
      </c>
      <c r="P23" s="94">
        <v>0.0</v>
      </c>
      <c r="Q23" s="94">
        <v>0.0</v>
      </c>
      <c r="R23" s="95">
        <f>Q22+1</f>
        <v>17</v>
      </c>
      <c r="S23" s="94">
        <v>0.0</v>
      </c>
      <c r="U23" s="57"/>
      <c r="W23" s="2">
        <v>1.0</v>
      </c>
      <c r="X23" s="8">
        <f t="shared" ref="X23:AF23" si="6">X22+W22</f>
        <v>5</v>
      </c>
      <c r="Y23" s="8">
        <f t="shared" si="6"/>
        <v>10</v>
      </c>
      <c r="Z23" s="8">
        <f t="shared" si="6"/>
        <v>10</v>
      </c>
      <c r="AA23" s="8">
        <f t="shared" si="6"/>
        <v>5</v>
      </c>
      <c r="AB23" s="8">
        <f t="shared" si="6"/>
        <v>1</v>
      </c>
      <c r="AC23" s="8">
        <f t="shared" si="6"/>
        <v>0</v>
      </c>
      <c r="AD23" s="8">
        <f t="shared" si="6"/>
        <v>0</v>
      </c>
      <c r="AE23" s="8">
        <f t="shared" si="6"/>
        <v>0</v>
      </c>
      <c r="AF23" s="8">
        <f t="shared" si="6"/>
        <v>0</v>
      </c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</row>
    <row r="24">
      <c r="A24" s="88">
        <f t="shared" si="1"/>
        <v>18</v>
      </c>
      <c r="B24" s="94">
        <v>0.0</v>
      </c>
      <c r="C24" s="94">
        <v>0.0</v>
      </c>
      <c r="D24" s="94">
        <v>0.0</v>
      </c>
      <c r="E24" s="94">
        <v>0.0</v>
      </c>
      <c r="F24" s="94">
        <v>0.0</v>
      </c>
      <c r="G24" s="94">
        <v>0.0</v>
      </c>
      <c r="H24" s="94">
        <v>0.0</v>
      </c>
      <c r="I24" s="94">
        <v>0.0</v>
      </c>
      <c r="J24" s="94">
        <v>0.0</v>
      </c>
      <c r="K24" s="94">
        <v>0.0</v>
      </c>
      <c r="L24" s="94">
        <v>0.0</v>
      </c>
      <c r="M24" s="95">
        <v>0.0</v>
      </c>
      <c r="N24" s="94">
        <v>0.0</v>
      </c>
      <c r="O24" s="94">
        <v>0.0</v>
      </c>
      <c r="P24" s="94">
        <v>0.0</v>
      </c>
      <c r="Q24" s="94">
        <v>0.0</v>
      </c>
      <c r="R24" s="94">
        <v>0.0</v>
      </c>
      <c r="S24" s="95">
        <f>R23+1</f>
        <v>18</v>
      </c>
      <c r="U24" s="57"/>
      <c r="W24" s="2">
        <v>1.0</v>
      </c>
      <c r="X24" s="8">
        <f t="shared" ref="X24:AF24" si="7">X23+W23</f>
        <v>6</v>
      </c>
      <c r="Y24" s="8">
        <f t="shared" si="7"/>
        <v>15</v>
      </c>
      <c r="Z24" s="8">
        <f t="shared" si="7"/>
        <v>20</v>
      </c>
      <c r="AA24" s="8">
        <f t="shared" si="7"/>
        <v>15</v>
      </c>
      <c r="AB24" s="8">
        <f t="shared" si="7"/>
        <v>6</v>
      </c>
      <c r="AC24" s="8">
        <f t="shared" si="7"/>
        <v>1</v>
      </c>
      <c r="AD24" s="8">
        <f t="shared" si="7"/>
        <v>0</v>
      </c>
      <c r="AE24" s="8">
        <f t="shared" si="7"/>
        <v>0</v>
      </c>
      <c r="AF24" s="8">
        <f t="shared" si="7"/>
        <v>0</v>
      </c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</row>
    <row r="25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8"/>
      <c r="N25" s="57"/>
      <c r="O25" s="57"/>
      <c r="P25" s="57"/>
      <c r="Q25" s="57"/>
      <c r="R25" s="57"/>
      <c r="S25" s="57"/>
      <c r="U25" s="57"/>
      <c r="V25" s="57"/>
      <c r="W25" s="2">
        <v>1.0</v>
      </c>
      <c r="X25" s="8">
        <f t="shared" ref="X25:AF25" si="8">X24+W24</f>
        <v>7</v>
      </c>
      <c r="Y25" s="8">
        <f t="shared" si="8"/>
        <v>21</v>
      </c>
      <c r="Z25" s="8">
        <f t="shared" si="8"/>
        <v>35</v>
      </c>
      <c r="AA25" s="8">
        <f t="shared" si="8"/>
        <v>35</v>
      </c>
      <c r="AB25" s="8">
        <f t="shared" si="8"/>
        <v>21</v>
      </c>
      <c r="AC25" s="8">
        <f t="shared" si="8"/>
        <v>7</v>
      </c>
      <c r="AD25" s="8">
        <f t="shared" si="8"/>
        <v>1</v>
      </c>
      <c r="AE25" s="8">
        <f t="shared" si="8"/>
        <v>0</v>
      </c>
      <c r="AF25" s="8">
        <f t="shared" si="8"/>
        <v>0</v>
      </c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</row>
    <row r="26">
      <c r="W26" s="2">
        <v>1.0</v>
      </c>
      <c r="X26" s="8">
        <f t="shared" ref="X26:AF26" si="9">X25+W25</f>
        <v>8</v>
      </c>
      <c r="Y26" s="8">
        <f t="shared" si="9"/>
        <v>28</v>
      </c>
      <c r="Z26" s="8">
        <f t="shared" si="9"/>
        <v>56</v>
      </c>
      <c r="AA26" s="8">
        <f t="shared" si="9"/>
        <v>70</v>
      </c>
      <c r="AB26" s="8">
        <f t="shared" si="9"/>
        <v>56</v>
      </c>
      <c r="AC26" s="8">
        <f t="shared" si="9"/>
        <v>28</v>
      </c>
      <c r="AD26" s="8">
        <f t="shared" si="9"/>
        <v>8</v>
      </c>
      <c r="AE26" s="8">
        <f t="shared" si="9"/>
        <v>1</v>
      </c>
      <c r="AF26" s="8">
        <f t="shared" si="9"/>
        <v>0</v>
      </c>
    </row>
    <row r="27">
      <c r="B27" s="1" t="s">
        <v>53</v>
      </c>
      <c r="W27" s="2">
        <v>1.0</v>
      </c>
      <c r="X27" s="8">
        <f t="shared" ref="X27:AF27" si="10">X26+W26</f>
        <v>9</v>
      </c>
      <c r="Y27" s="8">
        <f t="shared" si="10"/>
        <v>36</v>
      </c>
      <c r="Z27" s="8">
        <f t="shared" si="10"/>
        <v>84</v>
      </c>
      <c r="AA27" s="8">
        <f t="shared" si="10"/>
        <v>126</v>
      </c>
      <c r="AB27" s="8">
        <f t="shared" si="10"/>
        <v>126</v>
      </c>
      <c r="AC27" s="8">
        <f t="shared" si="10"/>
        <v>84</v>
      </c>
      <c r="AD27" s="8">
        <f t="shared" si="10"/>
        <v>36</v>
      </c>
      <c r="AE27" s="8">
        <f t="shared" si="10"/>
        <v>9</v>
      </c>
      <c r="AF27" s="8">
        <f t="shared" si="10"/>
        <v>1</v>
      </c>
    </row>
    <row r="28">
      <c r="A28" s="57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</row>
    <row r="29">
      <c r="A29" s="98"/>
      <c r="B29" s="94">
        <f t="array" ref="B29:S46">MINVERSE(B7:S24)</f>
        <v>1</v>
      </c>
      <c r="C29" s="94">
        <v>0.0</v>
      </c>
      <c r="D29" s="94">
        <v>0.0</v>
      </c>
      <c r="E29" s="94">
        <v>0.0</v>
      </c>
      <c r="F29" s="94">
        <v>0.0</v>
      </c>
      <c r="G29" s="94">
        <v>0.0</v>
      </c>
      <c r="H29" s="94">
        <v>0.0</v>
      </c>
      <c r="I29" s="94">
        <v>0.0</v>
      </c>
      <c r="J29" s="94">
        <v>0.0</v>
      </c>
      <c r="K29" s="94">
        <v>0.0</v>
      </c>
      <c r="L29" s="94">
        <v>0.0</v>
      </c>
      <c r="M29" s="94">
        <v>0.0</v>
      </c>
      <c r="N29" s="94">
        <v>0.0</v>
      </c>
      <c r="O29" s="94">
        <v>0.0</v>
      </c>
      <c r="P29" s="94">
        <v>0.0</v>
      </c>
      <c r="Q29" s="94">
        <v>0.0</v>
      </c>
      <c r="R29" s="94">
        <v>0.0</v>
      </c>
      <c r="S29" s="94">
        <v>0.0</v>
      </c>
      <c r="W29" s="2">
        <v>1.0</v>
      </c>
      <c r="X29" s="8">
        <f t="shared" ref="X29:AF29" si="11">0</f>
        <v>0</v>
      </c>
      <c r="Y29" s="8">
        <f t="shared" si="11"/>
        <v>0</v>
      </c>
      <c r="Z29" s="8">
        <f t="shared" si="11"/>
        <v>0</v>
      </c>
      <c r="AA29" s="8">
        <f t="shared" si="11"/>
        <v>0</v>
      </c>
      <c r="AB29" s="8">
        <f t="shared" si="11"/>
        <v>0</v>
      </c>
      <c r="AC29" s="8">
        <f t="shared" si="11"/>
        <v>0</v>
      </c>
      <c r="AD29" s="8">
        <f t="shared" si="11"/>
        <v>0</v>
      </c>
      <c r="AE29" s="8">
        <f t="shared" si="11"/>
        <v>0</v>
      </c>
      <c r="AF29" s="8">
        <f t="shared" si="11"/>
        <v>0</v>
      </c>
    </row>
    <row r="30">
      <c r="A30" s="98"/>
      <c r="B30" s="94">
        <v>0.0</v>
      </c>
      <c r="C30" s="94">
        <v>0.5</v>
      </c>
      <c r="D30" s="94">
        <v>0.0</v>
      </c>
      <c r="E30" s="94">
        <v>0.0</v>
      </c>
      <c r="F30" s="94">
        <v>0.0</v>
      </c>
      <c r="G30" s="94">
        <v>0.0</v>
      </c>
      <c r="H30" s="94">
        <v>0.0</v>
      </c>
      <c r="I30" s="94">
        <v>0.0</v>
      </c>
      <c r="J30" s="94">
        <v>0.0</v>
      </c>
      <c r="K30" s="94">
        <v>0.0</v>
      </c>
      <c r="L30" s="94">
        <v>0.0</v>
      </c>
      <c r="M30" s="94">
        <v>0.0</v>
      </c>
      <c r="N30" s="94">
        <v>0.0</v>
      </c>
      <c r="O30" s="94">
        <v>0.0</v>
      </c>
      <c r="P30" s="94">
        <v>0.0</v>
      </c>
      <c r="Q30" s="94">
        <v>0.0</v>
      </c>
      <c r="R30" s="94">
        <v>0.0</v>
      </c>
      <c r="S30" s="94">
        <v>0.0</v>
      </c>
      <c r="W30" s="8">
        <f>X1/X2</f>
        <v>1.5</v>
      </c>
      <c r="X30" s="8">
        <f t="shared" ref="X30:AF30" si="12">W29</f>
        <v>1</v>
      </c>
      <c r="Y30" s="8">
        <f t="shared" si="12"/>
        <v>0</v>
      </c>
      <c r="Z30" s="8">
        <f t="shared" si="12"/>
        <v>0</v>
      </c>
      <c r="AA30" s="8">
        <f t="shared" si="12"/>
        <v>0</v>
      </c>
      <c r="AB30" s="8">
        <f t="shared" si="12"/>
        <v>0</v>
      </c>
      <c r="AC30" s="8">
        <f t="shared" si="12"/>
        <v>0</v>
      </c>
      <c r="AD30" s="8">
        <f t="shared" si="12"/>
        <v>0</v>
      </c>
      <c r="AE30" s="8">
        <f t="shared" si="12"/>
        <v>0</v>
      </c>
      <c r="AF30" s="8">
        <f t="shared" si="12"/>
        <v>0</v>
      </c>
    </row>
    <row r="31">
      <c r="A31" s="98"/>
      <c r="B31" s="94">
        <v>0.0</v>
      </c>
      <c r="C31" s="94">
        <v>0.0</v>
      </c>
      <c r="D31" s="94">
        <v>0.3333333333333333</v>
      </c>
      <c r="E31" s="94">
        <v>0.0</v>
      </c>
      <c r="F31" s="94">
        <v>0.0</v>
      </c>
      <c r="G31" s="94">
        <v>0.0</v>
      </c>
      <c r="H31" s="94">
        <v>0.0</v>
      </c>
      <c r="I31" s="94">
        <v>0.0</v>
      </c>
      <c r="J31" s="94">
        <v>0.0</v>
      </c>
      <c r="K31" s="94">
        <v>0.0</v>
      </c>
      <c r="L31" s="94">
        <v>0.0</v>
      </c>
      <c r="M31" s="94">
        <v>0.0</v>
      </c>
      <c r="N31" s="94">
        <v>0.0</v>
      </c>
      <c r="O31" s="94">
        <v>0.0</v>
      </c>
      <c r="P31" s="94">
        <v>0.0</v>
      </c>
      <c r="Q31" s="94">
        <v>0.0</v>
      </c>
      <c r="R31" s="94">
        <v>0.0</v>
      </c>
      <c r="S31" s="94">
        <v>0.0</v>
      </c>
      <c r="W31" s="8">
        <f t="shared" ref="W31:W38" si="14">W30*$W$30</f>
        <v>2.25</v>
      </c>
      <c r="X31" s="8">
        <f t="shared" ref="X31:AF31" si="13">W30</f>
        <v>1.5</v>
      </c>
      <c r="Y31" s="8">
        <f t="shared" si="13"/>
        <v>1</v>
      </c>
      <c r="Z31" s="8">
        <f t="shared" si="13"/>
        <v>0</v>
      </c>
      <c r="AA31" s="8">
        <f t="shared" si="13"/>
        <v>0</v>
      </c>
      <c r="AB31" s="8">
        <f t="shared" si="13"/>
        <v>0</v>
      </c>
      <c r="AC31" s="8">
        <f t="shared" si="13"/>
        <v>0</v>
      </c>
      <c r="AD31" s="8">
        <f t="shared" si="13"/>
        <v>0</v>
      </c>
      <c r="AE31" s="8">
        <f t="shared" si="13"/>
        <v>0</v>
      </c>
      <c r="AF31" s="8">
        <f t="shared" si="13"/>
        <v>0</v>
      </c>
    </row>
    <row r="32">
      <c r="A32" s="98"/>
      <c r="B32" s="94">
        <v>0.0</v>
      </c>
      <c r="C32" s="94">
        <v>0.0</v>
      </c>
      <c r="D32" s="94">
        <v>0.0</v>
      </c>
      <c r="E32" s="94">
        <v>0.25</v>
      </c>
      <c r="F32" s="94">
        <v>0.0</v>
      </c>
      <c r="G32" s="94">
        <v>0.0</v>
      </c>
      <c r="H32" s="94">
        <v>0.0</v>
      </c>
      <c r="I32" s="94">
        <v>0.0</v>
      </c>
      <c r="J32" s="94">
        <v>0.0</v>
      </c>
      <c r="K32" s="94">
        <v>0.0</v>
      </c>
      <c r="L32" s="94">
        <v>0.0</v>
      </c>
      <c r="M32" s="94">
        <v>0.0</v>
      </c>
      <c r="N32" s="94">
        <v>0.0</v>
      </c>
      <c r="O32" s="94">
        <v>0.0</v>
      </c>
      <c r="P32" s="94">
        <v>0.0</v>
      </c>
      <c r="Q32" s="94">
        <v>0.0</v>
      </c>
      <c r="R32" s="94">
        <v>0.0</v>
      </c>
      <c r="S32" s="94">
        <v>0.0</v>
      </c>
      <c r="W32" s="8">
        <f t="shared" si="14"/>
        <v>3.375</v>
      </c>
      <c r="X32" s="8">
        <f t="shared" ref="X32:AF32" si="15">W31</f>
        <v>2.25</v>
      </c>
      <c r="Y32" s="8">
        <f t="shared" si="15"/>
        <v>1.5</v>
      </c>
      <c r="Z32" s="8">
        <f t="shared" si="15"/>
        <v>1</v>
      </c>
      <c r="AA32" s="8">
        <f t="shared" si="15"/>
        <v>0</v>
      </c>
      <c r="AB32" s="8">
        <f t="shared" si="15"/>
        <v>0</v>
      </c>
      <c r="AC32" s="8">
        <f t="shared" si="15"/>
        <v>0</v>
      </c>
      <c r="AD32" s="8">
        <f t="shared" si="15"/>
        <v>0</v>
      </c>
      <c r="AE32" s="8">
        <f t="shared" si="15"/>
        <v>0</v>
      </c>
      <c r="AF32" s="8">
        <f t="shared" si="15"/>
        <v>0</v>
      </c>
    </row>
    <row r="33">
      <c r="A33" s="98"/>
      <c r="B33" s="94">
        <v>0.0</v>
      </c>
      <c r="C33" s="94">
        <v>0.0</v>
      </c>
      <c r="D33" s="94">
        <v>0.0</v>
      </c>
      <c r="E33" s="94">
        <v>0.0</v>
      </c>
      <c r="F33" s="94">
        <v>0.2</v>
      </c>
      <c r="G33" s="94">
        <v>0.0</v>
      </c>
      <c r="H33" s="94">
        <v>0.0</v>
      </c>
      <c r="I33" s="94">
        <v>0.0</v>
      </c>
      <c r="J33" s="94">
        <v>0.0</v>
      </c>
      <c r="K33" s="94">
        <v>0.0</v>
      </c>
      <c r="L33" s="94">
        <v>0.0</v>
      </c>
      <c r="M33" s="94">
        <v>0.0</v>
      </c>
      <c r="N33" s="94">
        <v>0.0</v>
      </c>
      <c r="O33" s="94">
        <v>0.0</v>
      </c>
      <c r="P33" s="94">
        <v>0.0</v>
      </c>
      <c r="Q33" s="94">
        <v>0.0</v>
      </c>
      <c r="R33" s="94">
        <v>0.0</v>
      </c>
      <c r="S33" s="94">
        <v>0.0</v>
      </c>
      <c r="W33" s="8">
        <f t="shared" si="14"/>
        <v>5.0625</v>
      </c>
      <c r="X33" s="8">
        <f t="shared" ref="X33:AF33" si="16">W32</f>
        <v>3.375</v>
      </c>
      <c r="Y33" s="8">
        <f t="shared" si="16"/>
        <v>2.25</v>
      </c>
      <c r="Z33" s="8">
        <f t="shared" si="16"/>
        <v>1.5</v>
      </c>
      <c r="AA33" s="8">
        <f t="shared" si="16"/>
        <v>1</v>
      </c>
      <c r="AB33" s="8">
        <f t="shared" si="16"/>
        <v>0</v>
      </c>
      <c r="AC33" s="8">
        <f t="shared" si="16"/>
        <v>0</v>
      </c>
      <c r="AD33" s="8">
        <f t="shared" si="16"/>
        <v>0</v>
      </c>
      <c r="AE33" s="8">
        <f t="shared" si="16"/>
        <v>0</v>
      </c>
      <c r="AF33" s="8">
        <f t="shared" si="16"/>
        <v>0</v>
      </c>
    </row>
    <row r="34">
      <c r="A34" s="98"/>
      <c r="B34" s="94">
        <v>0.0</v>
      </c>
      <c r="C34" s="94">
        <v>0.0</v>
      </c>
      <c r="D34" s="94">
        <v>0.0</v>
      </c>
      <c r="E34" s="94">
        <v>0.0</v>
      </c>
      <c r="F34" s="94">
        <v>0.0</v>
      </c>
      <c r="G34" s="94">
        <v>0.16666666666666666</v>
      </c>
      <c r="H34" s="94">
        <v>0.0</v>
      </c>
      <c r="I34" s="94">
        <v>0.0</v>
      </c>
      <c r="J34" s="94">
        <v>0.0</v>
      </c>
      <c r="K34" s="94">
        <v>0.0</v>
      </c>
      <c r="L34" s="94">
        <v>0.0</v>
      </c>
      <c r="M34" s="94">
        <v>0.0</v>
      </c>
      <c r="N34" s="94">
        <v>0.0</v>
      </c>
      <c r="O34" s="94">
        <v>0.0</v>
      </c>
      <c r="P34" s="94">
        <v>0.0</v>
      </c>
      <c r="Q34" s="94">
        <v>0.0</v>
      </c>
      <c r="R34" s="94">
        <v>0.0</v>
      </c>
      <c r="S34" s="94">
        <v>0.0</v>
      </c>
      <c r="W34" s="8">
        <f t="shared" si="14"/>
        <v>7.59375</v>
      </c>
      <c r="X34" s="8">
        <f t="shared" ref="X34:AF34" si="17">W33</f>
        <v>5.0625</v>
      </c>
      <c r="Y34" s="8">
        <f t="shared" si="17"/>
        <v>3.375</v>
      </c>
      <c r="Z34" s="8">
        <f t="shared" si="17"/>
        <v>2.25</v>
      </c>
      <c r="AA34" s="8">
        <f t="shared" si="17"/>
        <v>1.5</v>
      </c>
      <c r="AB34" s="8">
        <f t="shared" si="17"/>
        <v>1</v>
      </c>
      <c r="AC34" s="8">
        <f t="shared" si="17"/>
        <v>0</v>
      </c>
      <c r="AD34" s="8">
        <f t="shared" si="17"/>
        <v>0</v>
      </c>
      <c r="AE34" s="8">
        <f t="shared" si="17"/>
        <v>0</v>
      </c>
      <c r="AF34" s="8">
        <f t="shared" si="17"/>
        <v>0</v>
      </c>
    </row>
    <row r="35">
      <c r="A35" s="98"/>
      <c r="B35" s="94">
        <v>0.0</v>
      </c>
      <c r="C35" s="94">
        <v>0.0</v>
      </c>
      <c r="D35" s="94">
        <v>0.0</v>
      </c>
      <c r="E35" s="94">
        <v>0.0</v>
      </c>
      <c r="F35" s="94">
        <v>0.0</v>
      </c>
      <c r="G35" s="94">
        <v>0.0</v>
      </c>
      <c r="H35" s="94">
        <v>0.14285714285714285</v>
      </c>
      <c r="I35" s="94">
        <v>0.0</v>
      </c>
      <c r="J35" s="94">
        <v>0.0</v>
      </c>
      <c r="K35" s="94">
        <v>0.0</v>
      </c>
      <c r="L35" s="94">
        <v>0.0</v>
      </c>
      <c r="M35" s="94">
        <v>0.0</v>
      </c>
      <c r="N35" s="94">
        <v>0.0</v>
      </c>
      <c r="O35" s="94">
        <v>0.0</v>
      </c>
      <c r="P35" s="94">
        <v>0.0</v>
      </c>
      <c r="Q35" s="94">
        <v>0.0</v>
      </c>
      <c r="R35" s="94">
        <v>0.0</v>
      </c>
      <c r="S35" s="94">
        <v>0.0</v>
      </c>
      <c r="W35" s="8">
        <f t="shared" si="14"/>
        <v>11.390625</v>
      </c>
      <c r="X35" s="8">
        <f t="shared" ref="X35:AF35" si="18">W34</f>
        <v>7.59375</v>
      </c>
      <c r="Y35" s="8">
        <f t="shared" si="18"/>
        <v>5.0625</v>
      </c>
      <c r="Z35" s="8">
        <f t="shared" si="18"/>
        <v>3.375</v>
      </c>
      <c r="AA35" s="8">
        <f t="shared" si="18"/>
        <v>2.25</v>
      </c>
      <c r="AB35" s="8">
        <f t="shared" si="18"/>
        <v>1.5</v>
      </c>
      <c r="AC35" s="8">
        <f t="shared" si="18"/>
        <v>1</v>
      </c>
      <c r="AD35" s="8">
        <f t="shared" si="18"/>
        <v>0</v>
      </c>
      <c r="AE35" s="8">
        <f t="shared" si="18"/>
        <v>0</v>
      </c>
      <c r="AF35" s="8">
        <f t="shared" si="18"/>
        <v>0</v>
      </c>
    </row>
    <row r="36">
      <c r="A36" s="98"/>
      <c r="B36" s="94">
        <v>0.0</v>
      </c>
      <c r="C36" s="94">
        <v>0.0</v>
      </c>
      <c r="D36" s="94">
        <v>0.0</v>
      </c>
      <c r="E36" s="94">
        <v>0.0</v>
      </c>
      <c r="F36" s="94">
        <v>0.0</v>
      </c>
      <c r="G36" s="94">
        <v>0.0</v>
      </c>
      <c r="H36" s="94">
        <v>0.0</v>
      </c>
      <c r="I36" s="94">
        <v>0.125</v>
      </c>
      <c r="J36" s="94">
        <v>0.0</v>
      </c>
      <c r="K36" s="94">
        <v>0.0</v>
      </c>
      <c r="L36" s="94">
        <v>0.0</v>
      </c>
      <c r="M36" s="94">
        <v>0.0</v>
      </c>
      <c r="N36" s="94">
        <v>0.0</v>
      </c>
      <c r="O36" s="94">
        <v>0.0</v>
      </c>
      <c r="P36" s="94">
        <v>0.0</v>
      </c>
      <c r="Q36" s="94">
        <v>0.0</v>
      </c>
      <c r="R36" s="94">
        <v>0.0</v>
      </c>
      <c r="S36" s="94">
        <v>0.0</v>
      </c>
      <c r="W36" s="8">
        <f t="shared" si="14"/>
        <v>17.0859375</v>
      </c>
      <c r="X36" s="8">
        <f t="shared" ref="X36:AF36" si="19">W35</f>
        <v>11.390625</v>
      </c>
      <c r="Y36" s="8">
        <f t="shared" si="19"/>
        <v>7.59375</v>
      </c>
      <c r="Z36" s="8">
        <f t="shared" si="19"/>
        <v>5.0625</v>
      </c>
      <c r="AA36" s="8">
        <f t="shared" si="19"/>
        <v>3.375</v>
      </c>
      <c r="AB36" s="8">
        <f t="shared" si="19"/>
        <v>2.25</v>
      </c>
      <c r="AC36" s="8">
        <f t="shared" si="19"/>
        <v>1.5</v>
      </c>
      <c r="AD36" s="8">
        <f t="shared" si="19"/>
        <v>1</v>
      </c>
      <c r="AE36" s="8">
        <f t="shared" si="19"/>
        <v>0</v>
      </c>
      <c r="AF36" s="8">
        <f t="shared" si="19"/>
        <v>0</v>
      </c>
    </row>
    <row r="37">
      <c r="A37" s="98"/>
      <c r="B37" s="94">
        <v>0.0</v>
      </c>
      <c r="C37" s="94">
        <v>0.0</v>
      </c>
      <c r="D37" s="94">
        <v>0.0</v>
      </c>
      <c r="E37" s="94">
        <v>0.0</v>
      </c>
      <c r="F37" s="94">
        <v>0.0</v>
      </c>
      <c r="G37" s="94">
        <v>0.0</v>
      </c>
      <c r="H37" s="94">
        <v>0.0</v>
      </c>
      <c r="I37" s="94">
        <v>0.0</v>
      </c>
      <c r="J37" s="94">
        <v>0.1111111111111111</v>
      </c>
      <c r="K37" s="94">
        <v>0.0</v>
      </c>
      <c r="L37" s="94">
        <v>0.0</v>
      </c>
      <c r="M37" s="94">
        <v>0.0</v>
      </c>
      <c r="N37" s="94">
        <v>0.0</v>
      </c>
      <c r="O37" s="94">
        <v>0.0</v>
      </c>
      <c r="P37" s="94">
        <v>0.0</v>
      </c>
      <c r="Q37" s="94">
        <v>0.0</v>
      </c>
      <c r="R37" s="94">
        <v>0.0</v>
      </c>
      <c r="S37" s="94">
        <v>0.0</v>
      </c>
      <c r="W37" s="8">
        <f t="shared" si="14"/>
        <v>25.62890625</v>
      </c>
      <c r="X37" s="8">
        <f t="shared" ref="X37:AF37" si="20">W36</f>
        <v>17.0859375</v>
      </c>
      <c r="Y37" s="8">
        <f t="shared" si="20"/>
        <v>11.390625</v>
      </c>
      <c r="Z37" s="8">
        <f t="shared" si="20"/>
        <v>7.59375</v>
      </c>
      <c r="AA37" s="8">
        <f t="shared" si="20"/>
        <v>5.0625</v>
      </c>
      <c r="AB37" s="8">
        <f t="shared" si="20"/>
        <v>3.375</v>
      </c>
      <c r="AC37" s="8">
        <f t="shared" si="20"/>
        <v>2.25</v>
      </c>
      <c r="AD37" s="8">
        <f t="shared" si="20"/>
        <v>1.5</v>
      </c>
      <c r="AE37" s="8">
        <f t="shared" si="20"/>
        <v>1</v>
      </c>
      <c r="AF37" s="8">
        <f t="shared" si="20"/>
        <v>0</v>
      </c>
    </row>
    <row r="38">
      <c r="A38" s="98"/>
      <c r="B38" s="94">
        <v>0.0</v>
      </c>
      <c r="C38" s="94">
        <v>0.0</v>
      </c>
      <c r="D38" s="94">
        <v>0.0</v>
      </c>
      <c r="E38" s="94">
        <v>0.0</v>
      </c>
      <c r="F38" s="94">
        <v>0.0</v>
      </c>
      <c r="G38" s="94">
        <v>0.0</v>
      </c>
      <c r="H38" s="94">
        <v>0.0</v>
      </c>
      <c r="I38" s="94">
        <v>0.0</v>
      </c>
      <c r="J38" s="94">
        <v>0.0</v>
      </c>
      <c r="K38" s="94">
        <v>0.1</v>
      </c>
      <c r="L38" s="94">
        <v>0.0</v>
      </c>
      <c r="M38" s="94">
        <v>0.0</v>
      </c>
      <c r="N38" s="94">
        <v>0.0</v>
      </c>
      <c r="O38" s="94">
        <v>0.0</v>
      </c>
      <c r="P38" s="94">
        <v>0.0</v>
      </c>
      <c r="Q38" s="94">
        <v>0.0</v>
      </c>
      <c r="R38" s="94">
        <v>0.0</v>
      </c>
      <c r="S38" s="94">
        <v>0.0</v>
      </c>
      <c r="W38" s="8">
        <f t="shared" si="14"/>
        <v>38.44335938</v>
      </c>
      <c r="X38" s="8">
        <f t="shared" ref="X38:AF38" si="21">W37</f>
        <v>25.62890625</v>
      </c>
      <c r="Y38" s="8">
        <f t="shared" si="21"/>
        <v>17.0859375</v>
      </c>
      <c r="Z38" s="8">
        <f t="shared" si="21"/>
        <v>11.390625</v>
      </c>
      <c r="AA38" s="8">
        <f t="shared" si="21"/>
        <v>7.59375</v>
      </c>
      <c r="AB38" s="8">
        <f t="shared" si="21"/>
        <v>5.0625</v>
      </c>
      <c r="AC38" s="8">
        <f t="shared" si="21"/>
        <v>3.375</v>
      </c>
      <c r="AD38" s="8">
        <f t="shared" si="21"/>
        <v>2.25</v>
      </c>
      <c r="AE38" s="8">
        <f t="shared" si="21"/>
        <v>1.5</v>
      </c>
      <c r="AF38" s="8">
        <f t="shared" si="21"/>
        <v>1</v>
      </c>
    </row>
    <row r="39">
      <c r="A39" s="98"/>
      <c r="B39" s="94">
        <v>0.0</v>
      </c>
      <c r="C39" s="94">
        <v>0.0</v>
      </c>
      <c r="D39" s="94">
        <v>0.0</v>
      </c>
      <c r="E39" s="94">
        <v>0.0</v>
      </c>
      <c r="F39" s="94">
        <v>0.0</v>
      </c>
      <c r="G39" s="94">
        <v>0.0</v>
      </c>
      <c r="H39" s="94">
        <v>0.0</v>
      </c>
      <c r="I39" s="94">
        <v>0.0</v>
      </c>
      <c r="J39" s="94">
        <v>0.0</v>
      </c>
      <c r="K39" s="94">
        <v>0.0</v>
      </c>
      <c r="L39" s="94">
        <v>0.09090909090909091</v>
      </c>
      <c r="M39" s="94">
        <v>0.0</v>
      </c>
      <c r="N39" s="94">
        <v>0.0</v>
      </c>
      <c r="O39" s="94">
        <v>0.0</v>
      </c>
      <c r="P39" s="94">
        <v>0.0</v>
      </c>
      <c r="Q39" s="94">
        <v>0.0</v>
      </c>
      <c r="R39" s="94">
        <v>0.0</v>
      </c>
      <c r="S39" s="94">
        <v>0.0</v>
      </c>
    </row>
    <row r="40">
      <c r="A40" s="98"/>
      <c r="B40" s="94">
        <v>0.0</v>
      </c>
      <c r="C40" s="94">
        <v>0.0</v>
      </c>
      <c r="D40" s="94">
        <v>0.0</v>
      </c>
      <c r="E40" s="94">
        <v>0.0</v>
      </c>
      <c r="F40" s="94">
        <v>0.0</v>
      </c>
      <c r="G40" s="94">
        <v>0.0</v>
      </c>
      <c r="H40" s="94">
        <v>0.0</v>
      </c>
      <c r="I40" s="94">
        <v>0.0</v>
      </c>
      <c r="J40" s="94">
        <v>0.0</v>
      </c>
      <c r="K40" s="94">
        <v>0.0</v>
      </c>
      <c r="L40" s="94">
        <v>0.0</v>
      </c>
      <c r="M40" s="94">
        <v>0.08333333333333333</v>
      </c>
      <c r="N40" s="94">
        <v>0.0</v>
      </c>
      <c r="O40" s="94">
        <v>0.0</v>
      </c>
      <c r="P40" s="94">
        <v>0.0</v>
      </c>
      <c r="Q40" s="94">
        <v>0.0</v>
      </c>
      <c r="R40" s="94">
        <v>0.0</v>
      </c>
      <c r="S40" s="94">
        <v>0.0</v>
      </c>
      <c r="W40" s="2">
        <f t="shared" ref="W40:AF40" si="22">+W29*W18</f>
        <v>1</v>
      </c>
      <c r="X40" s="2">
        <f t="shared" si="22"/>
        <v>0</v>
      </c>
      <c r="Y40" s="2">
        <f t="shared" si="22"/>
        <v>0</v>
      </c>
      <c r="Z40" s="2">
        <f t="shared" si="22"/>
        <v>0</v>
      </c>
      <c r="AA40" s="2">
        <f t="shared" si="22"/>
        <v>0</v>
      </c>
      <c r="AB40" s="2">
        <f t="shared" si="22"/>
        <v>0</v>
      </c>
      <c r="AC40" s="2">
        <f t="shared" si="22"/>
        <v>0</v>
      </c>
      <c r="AD40" s="2">
        <f t="shared" si="22"/>
        <v>0</v>
      </c>
      <c r="AE40" s="2">
        <f t="shared" si="22"/>
        <v>0</v>
      </c>
      <c r="AF40" s="2">
        <f t="shared" si="22"/>
        <v>0</v>
      </c>
    </row>
    <row r="41">
      <c r="A41" s="98"/>
      <c r="B41" s="94">
        <v>0.0</v>
      </c>
      <c r="C41" s="94">
        <v>0.0</v>
      </c>
      <c r="D41" s="94">
        <v>0.0</v>
      </c>
      <c r="E41" s="94">
        <v>0.0</v>
      </c>
      <c r="F41" s="94">
        <v>0.0</v>
      </c>
      <c r="G41" s="94">
        <v>0.0</v>
      </c>
      <c r="H41" s="94">
        <v>0.0</v>
      </c>
      <c r="I41" s="94">
        <v>0.0</v>
      </c>
      <c r="J41" s="94">
        <v>0.0</v>
      </c>
      <c r="K41" s="94">
        <v>0.0</v>
      </c>
      <c r="L41" s="94">
        <v>0.0</v>
      </c>
      <c r="M41" s="94">
        <v>0.0</v>
      </c>
      <c r="N41" s="94">
        <v>0.07692307692307693</v>
      </c>
      <c r="O41" s="94">
        <v>0.0</v>
      </c>
      <c r="P41" s="94">
        <v>0.0</v>
      </c>
      <c r="Q41" s="94">
        <v>0.0</v>
      </c>
      <c r="R41" s="94">
        <v>0.0</v>
      </c>
      <c r="S41" s="94">
        <v>0.0</v>
      </c>
      <c r="W41" s="2">
        <f t="shared" ref="W41:AF41" si="23">+W30*W19</f>
        <v>1.5</v>
      </c>
      <c r="X41" s="2">
        <f t="shared" si="23"/>
        <v>1</v>
      </c>
      <c r="Y41" s="2">
        <f t="shared" si="23"/>
        <v>0</v>
      </c>
      <c r="Z41" s="2">
        <f t="shared" si="23"/>
        <v>0</v>
      </c>
      <c r="AA41" s="2">
        <f t="shared" si="23"/>
        <v>0</v>
      </c>
      <c r="AB41" s="2">
        <f t="shared" si="23"/>
        <v>0</v>
      </c>
      <c r="AC41" s="2">
        <f t="shared" si="23"/>
        <v>0</v>
      </c>
      <c r="AD41" s="2">
        <f t="shared" si="23"/>
        <v>0</v>
      </c>
      <c r="AE41" s="2">
        <f t="shared" si="23"/>
        <v>0</v>
      </c>
      <c r="AF41" s="2">
        <f t="shared" si="23"/>
        <v>0</v>
      </c>
    </row>
    <row r="42">
      <c r="A42" s="98"/>
      <c r="B42" s="94">
        <v>0.0</v>
      </c>
      <c r="C42" s="94">
        <v>0.0</v>
      </c>
      <c r="D42" s="94">
        <v>0.0</v>
      </c>
      <c r="E42" s="94">
        <v>0.0</v>
      </c>
      <c r="F42" s="94">
        <v>0.0</v>
      </c>
      <c r="G42" s="94">
        <v>0.0</v>
      </c>
      <c r="H42" s="94">
        <v>0.0</v>
      </c>
      <c r="I42" s="94">
        <v>0.0</v>
      </c>
      <c r="J42" s="94">
        <v>0.0</v>
      </c>
      <c r="K42" s="94">
        <v>0.0</v>
      </c>
      <c r="L42" s="94">
        <v>0.0</v>
      </c>
      <c r="M42" s="94">
        <v>0.0</v>
      </c>
      <c r="N42" s="94">
        <v>0.0</v>
      </c>
      <c r="O42" s="94">
        <v>0.07142857142857142</v>
      </c>
      <c r="P42" s="94">
        <v>0.0</v>
      </c>
      <c r="Q42" s="94">
        <v>0.0</v>
      </c>
      <c r="R42" s="94">
        <v>0.0</v>
      </c>
      <c r="S42" s="94">
        <v>0.0</v>
      </c>
      <c r="W42" s="2">
        <f t="shared" ref="W42:AF42" si="24">+W31*W20</f>
        <v>2.25</v>
      </c>
      <c r="X42" s="2">
        <f t="shared" si="24"/>
        <v>3</v>
      </c>
      <c r="Y42" s="2">
        <f t="shared" si="24"/>
        <v>1</v>
      </c>
      <c r="Z42" s="2">
        <f t="shared" si="24"/>
        <v>0</v>
      </c>
      <c r="AA42" s="2">
        <f t="shared" si="24"/>
        <v>0</v>
      </c>
      <c r="AB42" s="2">
        <f t="shared" si="24"/>
        <v>0</v>
      </c>
      <c r="AC42" s="2">
        <f t="shared" si="24"/>
        <v>0</v>
      </c>
      <c r="AD42" s="2">
        <f t="shared" si="24"/>
        <v>0</v>
      </c>
      <c r="AE42" s="2">
        <f t="shared" si="24"/>
        <v>0</v>
      </c>
      <c r="AF42" s="2">
        <f t="shared" si="24"/>
        <v>0</v>
      </c>
    </row>
    <row r="43">
      <c r="A43" s="98"/>
      <c r="B43" s="94">
        <v>0.0</v>
      </c>
      <c r="C43" s="94">
        <v>0.0</v>
      </c>
      <c r="D43" s="94">
        <v>0.0</v>
      </c>
      <c r="E43" s="94">
        <v>0.0</v>
      </c>
      <c r="F43" s="94">
        <v>0.0</v>
      </c>
      <c r="G43" s="94">
        <v>0.0</v>
      </c>
      <c r="H43" s="94">
        <v>0.0</v>
      </c>
      <c r="I43" s="94">
        <v>0.0</v>
      </c>
      <c r="J43" s="94">
        <v>0.0</v>
      </c>
      <c r="K43" s="94">
        <v>0.0</v>
      </c>
      <c r="L43" s="94">
        <v>0.0</v>
      </c>
      <c r="M43" s="94">
        <v>0.0</v>
      </c>
      <c r="N43" s="94">
        <v>0.0</v>
      </c>
      <c r="O43" s="94">
        <v>0.0</v>
      </c>
      <c r="P43" s="94">
        <v>0.06666666666666667</v>
      </c>
      <c r="Q43" s="94">
        <v>0.0</v>
      </c>
      <c r="R43" s="94">
        <v>0.0</v>
      </c>
      <c r="S43" s="94">
        <v>0.0</v>
      </c>
      <c r="W43" s="2">
        <f t="shared" ref="W43:AF43" si="25">+W32*W21</f>
        <v>3.375</v>
      </c>
      <c r="X43" s="2">
        <f t="shared" si="25"/>
        <v>6.75</v>
      </c>
      <c r="Y43" s="2">
        <f t="shared" si="25"/>
        <v>4.5</v>
      </c>
      <c r="Z43" s="2">
        <f t="shared" si="25"/>
        <v>1</v>
      </c>
      <c r="AA43" s="2">
        <f t="shared" si="25"/>
        <v>0</v>
      </c>
      <c r="AB43" s="2">
        <f t="shared" si="25"/>
        <v>0</v>
      </c>
      <c r="AC43" s="2">
        <f t="shared" si="25"/>
        <v>0</v>
      </c>
      <c r="AD43" s="2">
        <f t="shared" si="25"/>
        <v>0</v>
      </c>
      <c r="AE43" s="2">
        <f t="shared" si="25"/>
        <v>0</v>
      </c>
      <c r="AF43" s="2">
        <f t="shared" si="25"/>
        <v>0</v>
      </c>
    </row>
    <row r="44">
      <c r="A44" s="98"/>
      <c r="B44" s="94">
        <v>0.0</v>
      </c>
      <c r="C44" s="94">
        <v>0.0</v>
      </c>
      <c r="D44" s="94">
        <v>0.0</v>
      </c>
      <c r="E44" s="94">
        <v>0.0</v>
      </c>
      <c r="F44" s="94">
        <v>0.0</v>
      </c>
      <c r="G44" s="94">
        <v>0.0</v>
      </c>
      <c r="H44" s="94">
        <v>0.0</v>
      </c>
      <c r="I44" s="94">
        <v>0.0</v>
      </c>
      <c r="J44" s="94">
        <v>0.0</v>
      </c>
      <c r="K44" s="94">
        <v>0.0</v>
      </c>
      <c r="L44" s="94">
        <v>0.0</v>
      </c>
      <c r="M44" s="94">
        <v>0.0</v>
      </c>
      <c r="N44" s="94">
        <v>0.0</v>
      </c>
      <c r="O44" s="94">
        <v>0.0</v>
      </c>
      <c r="P44" s="94">
        <v>0.0</v>
      </c>
      <c r="Q44" s="94">
        <v>0.0625</v>
      </c>
      <c r="R44" s="94">
        <v>0.0</v>
      </c>
      <c r="S44" s="94">
        <v>0.0</v>
      </c>
      <c r="W44" s="2">
        <f t="shared" ref="W44:AF44" si="26">+W33*W22</f>
        <v>5.0625</v>
      </c>
      <c r="X44" s="2">
        <f t="shared" si="26"/>
        <v>13.5</v>
      </c>
      <c r="Y44" s="2">
        <f t="shared" si="26"/>
        <v>13.5</v>
      </c>
      <c r="Z44" s="2">
        <f t="shared" si="26"/>
        <v>6</v>
      </c>
      <c r="AA44" s="2">
        <f t="shared" si="26"/>
        <v>1</v>
      </c>
      <c r="AB44" s="2">
        <f t="shared" si="26"/>
        <v>0</v>
      </c>
      <c r="AC44" s="2">
        <f t="shared" si="26"/>
        <v>0</v>
      </c>
      <c r="AD44" s="2">
        <f t="shared" si="26"/>
        <v>0</v>
      </c>
      <c r="AE44" s="2">
        <f t="shared" si="26"/>
        <v>0</v>
      </c>
      <c r="AF44" s="2">
        <f t="shared" si="26"/>
        <v>0</v>
      </c>
    </row>
    <row r="45">
      <c r="A45" s="98"/>
      <c r="B45" s="94">
        <v>0.0</v>
      </c>
      <c r="C45" s="94">
        <v>0.0</v>
      </c>
      <c r="D45" s="94">
        <v>0.0</v>
      </c>
      <c r="E45" s="94">
        <v>0.0</v>
      </c>
      <c r="F45" s="94">
        <v>0.0</v>
      </c>
      <c r="G45" s="94">
        <v>0.0</v>
      </c>
      <c r="H45" s="94">
        <v>0.0</v>
      </c>
      <c r="I45" s="94">
        <v>0.0</v>
      </c>
      <c r="J45" s="94">
        <v>0.0</v>
      </c>
      <c r="K45" s="94">
        <v>0.0</v>
      </c>
      <c r="L45" s="94">
        <v>0.0</v>
      </c>
      <c r="M45" s="94">
        <v>0.0</v>
      </c>
      <c r="N45" s="94">
        <v>0.0</v>
      </c>
      <c r="O45" s="94">
        <v>0.0</v>
      </c>
      <c r="P45" s="94">
        <v>0.0</v>
      </c>
      <c r="Q45" s="94">
        <v>0.0</v>
      </c>
      <c r="R45" s="94">
        <v>0.058823529411764705</v>
      </c>
      <c r="S45" s="94">
        <v>0.0</v>
      </c>
      <c r="W45" s="2">
        <f t="shared" ref="W45:AF45" si="27">+W34*W23</f>
        <v>7.59375</v>
      </c>
      <c r="X45" s="2">
        <f t="shared" si="27"/>
        <v>25.3125</v>
      </c>
      <c r="Y45" s="2">
        <f t="shared" si="27"/>
        <v>33.75</v>
      </c>
      <c r="Z45" s="2">
        <f t="shared" si="27"/>
        <v>22.5</v>
      </c>
      <c r="AA45" s="2">
        <f t="shared" si="27"/>
        <v>7.5</v>
      </c>
      <c r="AB45" s="2">
        <f t="shared" si="27"/>
        <v>1</v>
      </c>
      <c r="AC45" s="2">
        <f t="shared" si="27"/>
        <v>0</v>
      </c>
      <c r="AD45" s="2">
        <f t="shared" si="27"/>
        <v>0</v>
      </c>
      <c r="AE45" s="2">
        <f t="shared" si="27"/>
        <v>0</v>
      </c>
      <c r="AF45" s="2">
        <f t="shared" si="27"/>
        <v>0</v>
      </c>
    </row>
    <row r="46">
      <c r="A46" s="98"/>
      <c r="B46" s="94">
        <v>0.0</v>
      </c>
      <c r="C46" s="94">
        <v>0.0</v>
      </c>
      <c r="D46" s="94">
        <v>0.0</v>
      </c>
      <c r="E46" s="94">
        <v>0.0</v>
      </c>
      <c r="F46" s="94">
        <v>0.0</v>
      </c>
      <c r="G46" s="94">
        <v>0.0</v>
      </c>
      <c r="H46" s="94">
        <v>0.0</v>
      </c>
      <c r="I46" s="94">
        <v>0.0</v>
      </c>
      <c r="J46" s="94">
        <v>0.0</v>
      </c>
      <c r="K46" s="94">
        <v>0.0</v>
      </c>
      <c r="L46" s="94">
        <v>0.0</v>
      </c>
      <c r="M46" s="94">
        <v>0.0</v>
      </c>
      <c r="N46" s="94">
        <v>0.0</v>
      </c>
      <c r="O46" s="94">
        <v>0.0</v>
      </c>
      <c r="P46" s="94">
        <v>0.0</v>
      </c>
      <c r="Q46" s="94">
        <v>0.0</v>
      </c>
      <c r="R46" s="94">
        <v>0.0</v>
      </c>
      <c r="S46" s="94">
        <v>0.05555555555555555</v>
      </c>
      <c r="W46" s="2">
        <f t="shared" ref="W46:AF46" si="28">+W35*W24</f>
        <v>11.390625</v>
      </c>
      <c r="X46" s="2">
        <f t="shared" si="28"/>
        <v>45.5625</v>
      </c>
      <c r="Y46" s="2">
        <f t="shared" si="28"/>
        <v>75.9375</v>
      </c>
      <c r="Z46" s="2">
        <f t="shared" si="28"/>
        <v>67.5</v>
      </c>
      <c r="AA46" s="2">
        <f t="shared" si="28"/>
        <v>33.75</v>
      </c>
      <c r="AB46" s="2">
        <f t="shared" si="28"/>
        <v>9</v>
      </c>
      <c r="AC46" s="2">
        <f t="shared" si="28"/>
        <v>1</v>
      </c>
      <c r="AD46" s="2">
        <f t="shared" si="28"/>
        <v>0</v>
      </c>
      <c r="AE46" s="2">
        <f t="shared" si="28"/>
        <v>0</v>
      </c>
      <c r="AF46" s="2">
        <f t="shared" si="28"/>
        <v>0</v>
      </c>
    </row>
    <row r="47">
      <c r="W47" s="2">
        <f t="shared" ref="W47:AF47" si="29">+W36*W25</f>
        <v>17.0859375</v>
      </c>
      <c r="X47" s="2">
        <f t="shared" si="29"/>
        <v>79.734375</v>
      </c>
      <c r="Y47" s="2">
        <f t="shared" si="29"/>
        <v>159.46875</v>
      </c>
      <c r="Z47" s="2">
        <f t="shared" si="29"/>
        <v>177.1875</v>
      </c>
      <c r="AA47" s="2">
        <f t="shared" si="29"/>
        <v>118.125</v>
      </c>
      <c r="AB47" s="2">
        <f t="shared" si="29"/>
        <v>47.25</v>
      </c>
      <c r="AC47" s="2">
        <f t="shared" si="29"/>
        <v>10.5</v>
      </c>
      <c r="AD47" s="2">
        <f t="shared" si="29"/>
        <v>1</v>
      </c>
      <c r="AE47" s="2">
        <f t="shared" si="29"/>
        <v>0</v>
      </c>
      <c r="AF47" s="2">
        <f t="shared" si="29"/>
        <v>0</v>
      </c>
    </row>
    <row r="48">
      <c r="W48" s="2">
        <f t="shared" ref="W48:AF48" si="30">+W37*W26</f>
        <v>25.62890625</v>
      </c>
      <c r="X48" s="2">
        <f t="shared" si="30"/>
        <v>136.6875</v>
      </c>
      <c r="Y48" s="2">
        <f t="shared" si="30"/>
        <v>318.9375</v>
      </c>
      <c r="Z48" s="2">
        <f t="shared" si="30"/>
        <v>425.25</v>
      </c>
      <c r="AA48" s="2">
        <f t="shared" si="30"/>
        <v>354.375</v>
      </c>
      <c r="AB48" s="2">
        <f t="shared" si="30"/>
        <v>189</v>
      </c>
      <c r="AC48" s="2">
        <f t="shared" si="30"/>
        <v>63</v>
      </c>
      <c r="AD48" s="2">
        <f t="shared" si="30"/>
        <v>12</v>
      </c>
      <c r="AE48" s="2">
        <f t="shared" si="30"/>
        <v>1</v>
      </c>
      <c r="AF48" s="2">
        <f t="shared" si="30"/>
        <v>0</v>
      </c>
    </row>
    <row r="49">
      <c r="A49" s="102">
        <f>presentazione!C17</f>
        <v>2</v>
      </c>
      <c r="B49" s="1" t="s">
        <v>63</v>
      </c>
      <c r="W49" s="2">
        <f t="shared" ref="W49:AF49" si="31">+W38*W27</f>
        <v>38.44335938</v>
      </c>
      <c r="X49" s="2">
        <f t="shared" si="31"/>
        <v>230.6601563</v>
      </c>
      <c r="Y49" s="2">
        <f t="shared" si="31"/>
        <v>615.09375</v>
      </c>
      <c r="Z49" s="2">
        <f t="shared" si="31"/>
        <v>956.8125</v>
      </c>
      <c r="AA49" s="2">
        <f t="shared" si="31"/>
        <v>956.8125</v>
      </c>
      <c r="AB49" s="2">
        <f t="shared" si="31"/>
        <v>637.875</v>
      </c>
      <c r="AC49" s="2">
        <f t="shared" si="31"/>
        <v>283.5</v>
      </c>
      <c r="AD49" s="2">
        <f t="shared" si="31"/>
        <v>81</v>
      </c>
      <c r="AE49" s="2">
        <f t="shared" si="31"/>
        <v>13.5</v>
      </c>
      <c r="AF49" s="2">
        <f t="shared" si="31"/>
        <v>1</v>
      </c>
    </row>
    <row r="51">
      <c r="A51" s="1">
        <v>0.0</v>
      </c>
      <c r="B51" s="8">
        <f>$A$49^$A51</f>
        <v>1</v>
      </c>
      <c r="C51" s="8">
        <v>0.0</v>
      </c>
      <c r="D51" s="8">
        <v>0.0</v>
      </c>
      <c r="E51" s="8">
        <v>0.0</v>
      </c>
      <c r="F51" s="8">
        <v>0.0</v>
      </c>
      <c r="G51" s="8">
        <v>0.0</v>
      </c>
      <c r="H51" s="8">
        <v>0.0</v>
      </c>
      <c r="I51" s="8">
        <v>0.0</v>
      </c>
      <c r="J51" s="8">
        <v>0.0</v>
      </c>
      <c r="K51" s="8">
        <v>0.0</v>
      </c>
      <c r="L51" s="8">
        <v>0.0</v>
      </c>
      <c r="M51" s="8">
        <v>0.0</v>
      </c>
      <c r="N51" s="8">
        <v>0.0</v>
      </c>
      <c r="O51" s="8">
        <v>0.0</v>
      </c>
      <c r="P51" s="8">
        <v>0.0</v>
      </c>
      <c r="Q51" s="8">
        <v>0.0</v>
      </c>
      <c r="R51" s="8">
        <v>0.0</v>
      </c>
      <c r="S51" s="8">
        <v>0.0</v>
      </c>
      <c r="W51" s="2">
        <v>1.0</v>
      </c>
      <c r="X51" s="8">
        <f t="shared" ref="X51:AF51" si="32">0</f>
        <v>0</v>
      </c>
      <c r="Y51" s="8">
        <f t="shared" si="32"/>
        <v>0</v>
      </c>
      <c r="Z51" s="8">
        <f t="shared" si="32"/>
        <v>0</v>
      </c>
      <c r="AA51" s="8">
        <f t="shared" si="32"/>
        <v>0</v>
      </c>
      <c r="AB51" s="8">
        <f t="shared" si="32"/>
        <v>0</v>
      </c>
      <c r="AC51" s="8">
        <f t="shared" si="32"/>
        <v>0</v>
      </c>
      <c r="AD51" s="8">
        <f t="shared" si="32"/>
        <v>0</v>
      </c>
      <c r="AE51" s="8">
        <f t="shared" si="32"/>
        <v>0</v>
      </c>
      <c r="AF51" s="8">
        <f t="shared" si="32"/>
        <v>0</v>
      </c>
    </row>
    <row r="52">
      <c r="A52">
        <f t="shared" ref="A52:A68" si="34">A51+1</f>
        <v>1</v>
      </c>
      <c r="B52" s="8">
        <v>0.0</v>
      </c>
      <c r="C52" s="8">
        <f>$A$49^$A52</f>
        <v>2</v>
      </c>
      <c r="D52" s="8">
        <v>0.0</v>
      </c>
      <c r="E52" s="8">
        <v>0.0</v>
      </c>
      <c r="F52" s="8">
        <v>0.0</v>
      </c>
      <c r="G52" s="8">
        <v>0.0</v>
      </c>
      <c r="H52" s="8">
        <v>0.0</v>
      </c>
      <c r="I52" s="8">
        <v>0.0</v>
      </c>
      <c r="J52" s="8">
        <v>0.0</v>
      </c>
      <c r="K52" s="8">
        <v>0.0</v>
      </c>
      <c r="L52" s="8">
        <v>0.0</v>
      </c>
      <c r="M52" s="8">
        <v>0.0</v>
      </c>
      <c r="N52" s="8">
        <v>0.0</v>
      </c>
      <c r="O52" s="8">
        <v>0.0</v>
      </c>
      <c r="P52" s="8">
        <v>0.0</v>
      </c>
      <c r="Q52" s="8">
        <v>0.0</v>
      </c>
      <c r="R52" s="8">
        <v>0.0</v>
      </c>
      <c r="S52" s="8">
        <v>0.0</v>
      </c>
      <c r="W52" s="8">
        <f t="shared" ref="W52:W60" si="35">0</f>
        <v>0</v>
      </c>
      <c r="X52" s="8">
        <f>W51*$X$2</f>
        <v>0.3333333333</v>
      </c>
      <c r="Y52" s="8">
        <f t="shared" ref="Y52:AF52" si="33">0</f>
        <v>0</v>
      </c>
      <c r="Z52" s="8">
        <f t="shared" si="33"/>
        <v>0</v>
      </c>
      <c r="AA52" s="8">
        <f t="shared" si="33"/>
        <v>0</v>
      </c>
      <c r="AB52" s="8">
        <f t="shared" si="33"/>
        <v>0</v>
      </c>
      <c r="AC52" s="8">
        <f t="shared" si="33"/>
        <v>0</v>
      </c>
      <c r="AD52" s="8">
        <f t="shared" si="33"/>
        <v>0</v>
      </c>
      <c r="AE52" s="8">
        <f t="shared" si="33"/>
        <v>0</v>
      </c>
      <c r="AF52" s="8">
        <f t="shared" si="33"/>
        <v>0</v>
      </c>
    </row>
    <row r="53">
      <c r="A53">
        <f t="shared" si="34"/>
        <v>2</v>
      </c>
      <c r="B53" s="8">
        <v>0.0</v>
      </c>
      <c r="C53" s="8">
        <v>0.0</v>
      </c>
      <c r="D53" s="8">
        <f>$A$49^$A53</f>
        <v>4</v>
      </c>
      <c r="E53" s="8">
        <v>0.0</v>
      </c>
      <c r="F53" s="8">
        <v>0.0</v>
      </c>
      <c r="G53" s="8">
        <v>0.0</v>
      </c>
      <c r="H53" s="8">
        <v>0.0</v>
      </c>
      <c r="I53" s="8">
        <v>0.0</v>
      </c>
      <c r="J53" s="8">
        <v>0.0</v>
      </c>
      <c r="K53" s="8">
        <v>0.0</v>
      </c>
      <c r="L53" s="8">
        <v>0.0</v>
      </c>
      <c r="M53" s="8">
        <v>0.0</v>
      </c>
      <c r="N53" s="8">
        <v>0.0</v>
      </c>
      <c r="O53" s="8">
        <v>0.0</v>
      </c>
      <c r="P53" s="8">
        <v>0.0</v>
      </c>
      <c r="Q53" s="8">
        <v>0.0</v>
      </c>
      <c r="R53" s="8">
        <v>0.0</v>
      </c>
      <c r="S53" s="8">
        <v>0.0</v>
      </c>
      <c r="W53" s="8">
        <f t="shared" si="35"/>
        <v>0</v>
      </c>
      <c r="X53" s="8">
        <f t="shared" ref="X53:X60" si="37">0</f>
        <v>0</v>
      </c>
      <c r="Y53" s="8">
        <f>X52*$X$2</f>
        <v>0.1111111111</v>
      </c>
      <c r="Z53" s="8">
        <f t="shared" ref="Z53:AF53" si="36">0</f>
        <v>0</v>
      </c>
      <c r="AA53" s="8">
        <f t="shared" si="36"/>
        <v>0</v>
      </c>
      <c r="AB53" s="8">
        <f t="shared" si="36"/>
        <v>0</v>
      </c>
      <c r="AC53" s="8">
        <f t="shared" si="36"/>
        <v>0</v>
      </c>
      <c r="AD53" s="8">
        <f t="shared" si="36"/>
        <v>0</v>
      </c>
      <c r="AE53" s="8">
        <f t="shared" si="36"/>
        <v>0</v>
      </c>
      <c r="AF53" s="8">
        <f t="shared" si="36"/>
        <v>0</v>
      </c>
    </row>
    <row r="54">
      <c r="A54">
        <f t="shared" si="34"/>
        <v>3</v>
      </c>
      <c r="B54" s="8">
        <v>0.0</v>
      </c>
      <c r="C54" s="8">
        <v>0.0</v>
      </c>
      <c r="D54" s="8">
        <v>0.0</v>
      </c>
      <c r="E54" s="8">
        <f>$A$49^$A54</f>
        <v>8</v>
      </c>
      <c r="F54" s="8">
        <v>0.0</v>
      </c>
      <c r="G54" s="8">
        <v>0.0</v>
      </c>
      <c r="H54" s="8">
        <v>0.0</v>
      </c>
      <c r="I54" s="8">
        <v>0.0</v>
      </c>
      <c r="J54" s="8">
        <v>0.0</v>
      </c>
      <c r="K54" s="8">
        <v>0.0</v>
      </c>
      <c r="L54" s="8">
        <v>0.0</v>
      </c>
      <c r="M54" s="8">
        <v>0.0</v>
      </c>
      <c r="N54" s="8">
        <v>0.0</v>
      </c>
      <c r="O54" s="8">
        <v>0.0</v>
      </c>
      <c r="P54" s="8">
        <v>0.0</v>
      </c>
      <c r="Q54" s="8">
        <v>0.0</v>
      </c>
      <c r="R54" s="8">
        <v>0.0</v>
      </c>
      <c r="S54" s="8">
        <v>0.0</v>
      </c>
      <c r="W54" s="8">
        <f t="shared" si="35"/>
        <v>0</v>
      </c>
      <c r="X54" s="8">
        <f t="shared" si="37"/>
        <v>0</v>
      </c>
      <c r="Y54" s="8">
        <f t="shared" ref="Y54:Y60" si="39">0</f>
        <v>0</v>
      </c>
      <c r="Z54" s="8">
        <f>Y53*$X$2</f>
        <v>0.03703703704</v>
      </c>
      <c r="AA54" s="8">
        <f t="shared" ref="AA54:AF54" si="38">0</f>
        <v>0</v>
      </c>
      <c r="AB54" s="8">
        <f t="shared" si="38"/>
        <v>0</v>
      </c>
      <c r="AC54" s="8">
        <f t="shared" si="38"/>
        <v>0</v>
      </c>
      <c r="AD54" s="8">
        <f t="shared" si="38"/>
        <v>0</v>
      </c>
      <c r="AE54" s="8">
        <f t="shared" si="38"/>
        <v>0</v>
      </c>
      <c r="AF54" s="8">
        <f t="shared" si="38"/>
        <v>0</v>
      </c>
    </row>
    <row r="55">
      <c r="A55">
        <f t="shared" si="34"/>
        <v>4</v>
      </c>
      <c r="B55" s="8">
        <v>0.0</v>
      </c>
      <c r="C55" s="8">
        <v>0.0</v>
      </c>
      <c r="D55" s="8">
        <v>0.0</v>
      </c>
      <c r="E55" s="8">
        <v>0.0</v>
      </c>
      <c r="F55" s="8">
        <f>$A$49^$A55</f>
        <v>16</v>
      </c>
      <c r="G55" s="8">
        <v>0.0</v>
      </c>
      <c r="H55" s="8">
        <v>0.0</v>
      </c>
      <c r="I55" s="8">
        <v>0.0</v>
      </c>
      <c r="J55" s="8">
        <v>0.0</v>
      </c>
      <c r="K55" s="8">
        <v>0.0</v>
      </c>
      <c r="L55" s="8">
        <v>0.0</v>
      </c>
      <c r="M55" s="8">
        <v>0.0</v>
      </c>
      <c r="N55" s="8">
        <v>0.0</v>
      </c>
      <c r="O55" s="8">
        <v>0.0</v>
      </c>
      <c r="P55" s="8">
        <v>0.0</v>
      </c>
      <c r="Q55" s="8">
        <v>0.0</v>
      </c>
      <c r="R55" s="8">
        <v>0.0</v>
      </c>
      <c r="S55" s="8">
        <v>0.0</v>
      </c>
      <c r="W55" s="8">
        <f t="shared" si="35"/>
        <v>0</v>
      </c>
      <c r="X55" s="8">
        <f t="shared" si="37"/>
        <v>0</v>
      </c>
      <c r="Y55" s="8">
        <f t="shared" si="39"/>
        <v>0</v>
      </c>
      <c r="Z55" s="8">
        <f t="shared" ref="Z55:Z60" si="41">0</f>
        <v>0</v>
      </c>
      <c r="AA55" s="8">
        <f>Z54*$X$2</f>
        <v>0.01234567901</v>
      </c>
      <c r="AB55" s="8">
        <f t="shared" ref="AB55:AF55" si="40">0</f>
        <v>0</v>
      </c>
      <c r="AC55" s="8">
        <f t="shared" si="40"/>
        <v>0</v>
      </c>
      <c r="AD55" s="8">
        <f t="shared" si="40"/>
        <v>0</v>
      </c>
      <c r="AE55" s="8">
        <f t="shared" si="40"/>
        <v>0</v>
      </c>
      <c r="AF55" s="8">
        <f t="shared" si="40"/>
        <v>0</v>
      </c>
    </row>
    <row r="56">
      <c r="A56">
        <f t="shared" si="34"/>
        <v>5</v>
      </c>
      <c r="B56" s="8">
        <v>0.0</v>
      </c>
      <c r="C56" s="8">
        <v>0.0</v>
      </c>
      <c r="D56" s="8">
        <v>0.0</v>
      </c>
      <c r="E56" s="8">
        <v>0.0</v>
      </c>
      <c r="F56" s="8">
        <v>0.0</v>
      </c>
      <c r="G56" s="8">
        <f>$A$49^$A56</f>
        <v>32</v>
      </c>
      <c r="H56" s="8">
        <v>0.0</v>
      </c>
      <c r="I56" s="8">
        <v>0.0</v>
      </c>
      <c r="J56" s="8">
        <v>0.0</v>
      </c>
      <c r="K56" s="8">
        <v>0.0</v>
      </c>
      <c r="L56" s="8">
        <v>0.0</v>
      </c>
      <c r="M56" s="8">
        <v>0.0</v>
      </c>
      <c r="N56" s="8">
        <v>0.0</v>
      </c>
      <c r="O56" s="8">
        <v>0.0</v>
      </c>
      <c r="P56" s="8">
        <v>0.0</v>
      </c>
      <c r="Q56" s="8">
        <v>0.0</v>
      </c>
      <c r="R56" s="8">
        <v>0.0</v>
      </c>
      <c r="S56" s="8">
        <v>0.0</v>
      </c>
      <c r="W56" s="8">
        <f t="shared" si="35"/>
        <v>0</v>
      </c>
      <c r="X56" s="8">
        <f t="shared" si="37"/>
        <v>0</v>
      </c>
      <c r="Y56" s="8">
        <f t="shared" si="39"/>
        <v>0</v>
      </c>
      <c r="Z56" s="8">
        <f t="shared" si="41"/>
        <v>0</v>
      </c>
      <c r="AA56" s="8">
        <f t="shared" ref="AA56:AA60" si="43">0</f>
        <v>0</v>
      </c>
      <c r="AB56" s="8">
        <f>AA55*$X$2</f>
        <v>0.004115226337</v>
      </c>
      <c r="AC56" s="8">
        <f t="shared" ref="AC56:AF56" si="42">0</f>
        <v>0</v>
      </c>
      <c r="AD56" s="8">
        <f t="shared" si="42"/>
        <v>0</v>
      </c>
      <c r="AE56" s="8">
        <f t="shared" si="42"/>
        <v>0</v>
      </c>
      <c r="AF56" s="8">
        <f t="shared" si="42"/>
        <v>0</v>
      </c>
    </row>
    <row r="57">
      <c r="A57">
        <f t="shared" si="34"/>
        <v>6</v>
      </c>
      <c r="B57" s="8">
        <v>0.0</v>
      </c>
      <c r="C57" s="8">
        <v>0.0</v>
      </c>
      <c r="D57" s="8">
        <v>0.0</v>
      </c>
      <c r="E57" s="8">
        <v>0.0</v>
      </c>
      <c r="F57" s="8">
        <v>0.0</v>
      </c>
      <c r="G57" s="8">
        <v>0.0</v>
      </c>
      <c r="H57" s="8">
        <f>$A$49^$A57</f>
        <v>64</v>
      </c>
      <c r="I57" s="8">
        <v>0.0</v>
      </c>
      <c r="J57" s="8">
        <v>0.0</v>
      </c>
      <c r="K57" s="8">
        <v>0.0</v>
      </c>
      <c r="L57" s="8">
        <v>0.0</v>
      </c>
      <c r="M57" s="8">
        <v>0.0</v>
      </c>
      <c r="N57" s="8">
        <v>0.0</v>
      </c>
      <c r="O57" s="8">
        <v>0.0</v>
      </c>
      <c r="P57" s="8">
        <v>0.0</v>
      </c>
      <c r="Q57" s="8">
        <v>0.0</v>
      </c>
      <c r="R57" s="8">
        <v>0.0</v>
      </c>
      <c r="S57" s="8">
        <v>0.0</v>
      </c>
      <c r="W57" s="8">
        <f t="shared" si="35"/>
        <v>0</v>
      </c>
      <c r="X57" s="8">
        <f t="shared" si="37"/>
        <v>0</v>
      </c>
      <c r="Y57" s="8">
        <f t="shared" si="39"/>
        <v>0</v>
      </c>
      <c r="Z57" s="8">
        <f t="shared" si="41"/>
        <v>0</v>
      </c>
      <c r="AA57" s="8">
        <f t="shared" si="43"/>
        <v>0</v>
      </c>
      <c r="AB57" s="8">
        <f t="shared" ref="AB57:AB60" si="45">0</f>
        <v>0</v>
      </c>
      <c r="AC57" s="8">
        <f>AB56*$X$2</f>
        <v>0.001371742112</v>
      </c>
      <c r="AD57" s="8">
        <f t="shared" ref="AD57:AF57" si="44">0</f>
        <v>0</v>
      </c>
      <c r="AE57" s="8">
        <f t="shared" si="44"/>
        <v>0</v>
      </c>
      <c r="AF57" s="8">
        <f t="shared" si="44"/>
        <v>0</v>
      </c>
    </row>
    <row r="58">
      <c r="A58">
        <f t="shared" si="34"/>
        <v>7</v>
      </c>
      <c r="B58" s="8">
        <v>0.0</v>
      </c>
      <c r="C58" s="8">
        <v>0.0</v>
      </c>
      <c r="D58" s="8">
        <v>0.0</v>
      </c>
      <c r="E58" s="8">
        <v>0.0</v>
      </c>
      <c r="F58" s="8">
        <v>0.0</v>
      </c>
      <c r="G58" s="8">
        <v>0.0</v>
      </c>
      <c r="H58" s="8">
        <v>0.0</v>
      </c>
      <c r="I58" s="8">
        <f>$A$49^$A58</f>
        <v>128</v>
      </c>
      <c r="J58" s="8">
        <v>0.0</v>
      </c>
      <c r="K58" s="8">
        <v>0.0</v>
      </c>
      <c r="L58" s="8">
        <v>0.0</v>
      </c>
      <c r="M58" s="8">
        <v>0.0</v>
      </c>
      <c r="N58" s="8">
        <v>0.0</v>
      </c>
      <c r="O58" s="8">
        <v>0.0</v>
      </c>
      <c r="P58" s="8">
        <v>0.0</v>
      </c>
      <c r="Q58" s="8">
        <v>0.0</v>
      </c>
      <c r="R58" s="8">
        <v>0.0</v>
      </c>
      <c r="S58" s="8">
        <v>0.0</v>
      </c>
      <c r="W58" s="8">
        <f t="shared" si="35"/>
        <v>0</v>
      </c>
      <c r="X58" s="8">
        <f t="shared" si="37"/>
        <v>0</v>
      </c>
      <c r="Y58" s="8">
        <f t="shared" si="39"/>
        <v>0</v>
      </c>
      <c r="Z58" s="8">
        <f t="shared" si="41"/>
        <v>0</v>
      </c>
      <c r="AA58" s="8">
        <f t="shared" si="43"/>
        <v>0</v>
      </c>
      <c r="AB58" s="8">
        <f t="shared" si="45"/>
        <v>0</v>
      </c>
      <c r="AC58" s="8">
        <f t="shared" ref="AC58:AC60" si="47">0</f>
        <v>0</v>
      </c>
      <c r="AD58" s="8">
        <f>AC57*$X$2</f>
        <v>0.0004572473708</v>
      </c>
      <c r="AE58" s="8">
        <f t="shared" ref="AE58:AF58" si="46">0</f>
        <v>0</v>
      </c>
      <c r="AF58" s="8">
        <f t="shared" si="46"/>
        <v>0</v>
      </c>
    </row>
    <row r="59">
      <c r="A59">
        <f t="shared" si="34"/>
        <v>8</v>
      </c>
      <c r="B59" s="8">
        <v>0.0</v>
      </c>
      <c r="C59" s="8">
        <v>0.0</v>
      </c>
      <c r="D59" s="8">
        <v>0.0</v>
      </c>
      <c r="E59" s="8">
        <v>0.0</v>
      </c>
      <c r="F59" s="8">
        <v>0.0</v>
      </c>
      <c r="G59" s="8">
        <v>0.0</v>
      </c>
      <c r="H59" s="8">
        <v>0.0</v>
      </c>
      <c r="I59" s="8">
        <v>0.0</v>
      </c>
      <c r="J59" s="8">
        <f>$A$49^$A59</f>
        <v>256</v>
      </c>
      <c r="K59" s="8">
        <v>0.0</v>
      </c>
      <c r="L59" s="8">
        <v>0.0</v>
      </c>
      <c r="M59" s="8">
        <v>0.0</v>
      </c>
      <c r="N59" s="8">
        <v>0.0</v>
      </c>
      <c r="O59" s="8">
        <v>0.0</v>
      </c>
      <c r="P59" s="8">
        <v>0.0</v>
      </c>
      <c r="Q59" s="8">
        <v>0.0</v>
      </c>
      <c r="R59" s="8">
        <v>0.0</v>
      </c>
      <c r="S59" s="8">
        <v>0.0</v>
      </c>
      <c r="W59" s="8">
        <f t="shared" si="35"/>
        <v>0</v>
      </c>
      <c r="X59" s="8">
        <f t="shared" si="37"/>
        <v>0</v>
      </c>
      <c r="Y59" s="8">
        <f t="shared" si="39"/>
        <v>0</v>
      </c>
      <c r="Z59" s="8">
        <f t="shared" si="41"/>
        <v>0</v>
      </c>
      <c r="AA59" s="8">
        <f t="shared" si="43"/>
        <v>0</v>
      </c>
      <c r="AB59" s="8">
        <f t="shared" si="45"/>
        <v>0</v>
      </c>
      <c r="AC59" s="8">
        <f t="shared" si="47"/>
        <v>0</v>
      </c>
      <c r="AD59" s="8">
        <f t="shared" ref="AD59:AD60" si="48">0</f>
        <v>0</v>
      </c>
      <c r="AE59" s="8">
        <f>AD58*$X$2</f>
        <v>0.0001524157903</v>
      </c>
      <c r="AF59" s="8">
        <f>0</f>
        <v>0</v>
      </c>
    </row>
    <row r="60">
      <c r="A60">
        <f t="shared" si="34"/>
        <v>9</v>
      </c>
      <c r="B60" s="8">
        <v>0.0</v>
      </c>
      <c r="C60" s="8">
        <v>0.0</v>
      </c>
      <c r="D60" s="8">
        <v>0.0</v>
      </c>
      <c r="E60" s="8">
        <v>0.0</v>
      </c>
      <c r="F60" s="8">
        <v>0.0</v>
      </c>
      <c r="G60" s="8">
        <v>0.0</v>
      </c>
      <c r="H60" s="8">
        <v>0.0</v>
      </c>
      <c r="I60" s="8">
        <v>0.0</v>
      </c>
      <c r="J60" s="8">
        <v>0.0</v>
      </c>
      <c r="K60" s="8">
        <f>$A$49^$A60</f>
        <v>512</v>
      </c>
      <c r="L60" s="8">
        <v>0.0</v>
      </c>
      <c r="M60" s="8">
        <v>0.0</v>
      </c>
      <c r="N60" s="8">
        <v>0.0</v>
      </c>
      <c r="O60" s="8">
        <v>0.0</v>
      </c>
      <c r="P60" s="8">
        <v>0.0</v>
      </c>
      <c r="Q60" s="8">
        <v>0.0</v>
      </c>
      <c r="R60" s="8">
        <v>0.0</v>
      </c>
      <c r="S60" s="8">
        <v>0.0</v>
      </c>
      <c r="W60" s="8">
        <f t="shared" si="35"/>
        <v>0</v>
      </c>
      <c r="X60" s="8">
        <f t="shared" si="37"/>
        <v>0</v>
      </c>
      <c r="Y60" s="8">
        <f t="shared" si="39"/>
        <v>0</v>
      </c>
      <c r="Z60" s="8">
        <f t="shared" si="41"/>
        <v>0</v>
      </c>
      <c r="AA60" s="8">
        <f t="shared" si="43"/>
        <v>0</v>
      </c>
      <c r="AB60" s="8">
        <f t="shared" si="45"/>
        <v>0</v>
      </c>
      <c r="AC60" s="8">
        <f t="shared" si="47"/>
        <v>0</v>
      </c>
      <c r="AD60" s="8">
        <f t="shared" si="48"/>
        <v>0</v>
      </c>
      <c r="AE60" s="8">
        <f>0</f>
        <v>0</v>
      </c>
      <c r="AF60" s="8">
        <f>AE59*$X$2</f>
        <v>0.00005080526343</v>
      </c>
    </row>
    <row r="61">
      <c r="A61">
        <f t="shared" si="34"/>
        <v>10</v>
      </c>
      <c r="B61" s="8">
        <v>0.0</v>
      </c>
      <c r="C61" s="8">
        <v>0.0</v>
      </c>
      <c r="D61" s="8">
        <v>0.0</v>
      </c>
      <c r="E61" s="8">
        <v>0.0</v>
      </c>
      <c r="F61" s="8">
        <v>0.0</v>
      </c>
      <c r="G61" s="8">
        <v>0.0</v>
      </c>
      <c r="H61" s="8">
        <v>0.0</v>
      </c>
      <c r="I61" s="8">
        <v>0.0</v>
      </c>
      <c r="J61" s="8">
        <v>0.0</v>
      </c>
      <c r="K61" s="8">
        <v>0.0</v>
      </c>
      <c r="L61" s="8">
        <f>$A$49^$A61</f>
        <v>1024</v>
      </c>
      <c r="M61" s="8">
        <v>0.0</v>
      </c>
      <c r="N61" s="8">
        <v>0.0</v>
      </c>
      <c r="O61" s="8">
        <v>0.0</v>
      </c>
      <c r="P61" s="8">
        <v>0.0</v>
      </c>
      <c r="Q61" s="8">
        <v>0.0</v>
      </c>
      <c r="R61" s="8">
        <v>0.0</v>
      </c>
      <c r="S61" s="8">
        <v>0.0</v>
      </c>
    </row>
    <row r="62">
      <c r="A62">
        <f t="shared" si="34"/>
        <v>11</v>
      </c>
      <c r="B62" s="8">
        <v>0.0</v>
      </c>
      <c r="C62" s="8">
        <v>0.0</v>
      </c>
      <c r="D62" s="8">
        <v>0.0</v>
      </c>
      <c r="E62" s="8">
        <v>0.0</v>
      </c>
      <c r="F62" s="8">
        <v>0.0</v>
      </c>
      <c r="G62" s="8">
        <v>0.0</v>
      </c>
      <c r="H62" s="8">
        <v>0.0</v>
      </c>
      <c r="I62" s="8">
        <v>0.0</v>
      </c>
      <c r="J62" s="8">
        <v>0.0</v>
      </c>
      <c r="K62" s="8">
        <v>0.0</v>
      </c>
      <c r="L62" s="8">
        <v>0.0</v>
      </c>
      <c r="M62" s="8">
        <f>$A$49^$A62</f>
        <v>2048</v>
      </c>
      <c r="N62" s="8">
        <v>0.0</v>
      </c>
      <c r="O62" s="8">
        <v>0.0</v>
      </c>
      <c r="P62" s="8">
        <v>0.0</v>
      </c>
      <c r="Q62" s="8">
        <v>0.0</v>
      </c>
      <c r="R62" s="8">
        <v>0.0</v>
      </c>
      <c r="S62" s="8">
        <v>0.0</v>
      </c>
      <c r="W62">
        <f t="array" ref="W62:AF71">mmult(W51:AF60,W40:AF49)</f>
        <v>1</v>
      </c>
      <c r="X62">
        <v>0.0</v>
      </c>
      <c r="Y62">
        <v>0.0</v>
      </c>
      <c r="Z62">
        <v>0.0</v>
      </c>
      <c r="AA62">
        <v>0.0</v>
      </c>
      <c r="AB62">
        <v>0.0</v>
      </c>
      <c r="AC62">
        <v>0.0</v>
      </c>
      <c r="AD62">
        <v>0.0</v>
      </c>
      <c r="AE62">
        <v>0.0</v>
      </c>
      <c r="AF62">
        <v>0.0</v>
      </c>
    </row>
    <row r="63">
      <c r="A63">
        <f t="shared" si="34"/>
        <v>12</v>
      </c>
      <c r="B63" s="8">
        <v>0.0</v>
      </c>
      <c r="C63" s="8">
        <v>0.0</v>
      </c>
      <c r="D63" s="8">
        <v>0.0</v>
      </c>
      <c r="E63" s="8">
        <v>0.0</v>
      </c>
      <c r="F63" s="8">
        <v>0.0</v>
      </c>
      <c r="G63" s="8">
        <v>0.0</v>
      </c>
      <c r="H63" s="8">
        <v>0.0</v>
      </c>
      <c r="I63" s="8">
        <v>0.0</v>
      </c>
      <c r="J63" s="8">
        <v>0.0</v>
      </c>
      <c r="K63" s="8">
        <v>0.0</v>
      </c>
      <c r="L63" s="8">
        <v>0.0</v>
      </c>
      <c r="M63" s="8">
        <v>0.0</v>
      </c>
      <c r="N63" s="8">
        <f>$A$49^$A63</f>
        <v>4096</v>
      </c>
      <c r="O63" s="8">
        <v>0.0</v>
      </c>
      <c r="P63" s="8">
        <v>0.0</v>
      </c>
      <c r="Q63" s="8">
        <v>0.0</v>
      </c>
      <c r="R63" s="8">
        <v>0.0</v>
      </c>
      <c r="S63" s="8">
        <v>0.0</v>
      </c>
      <c r="W63">
        <v>0.5</v>
      </c>
      <c r="X63">
        <v>0.3333333333333333</v>
      </c>
      <c r="Y63">
        <v>0.0</v>
      </c>
      <c r="Z63">
        <v>0.0</v>
      </c>
      <c r="AA63">
        <v>0.0</v>
      </c>
      <c r="AB63">
        <v>0.0</v>
      </c>
      <c r="AC63">
        <v>0.0</v>
      </c>
      <c r="AD63">
        <v>0.0</v>
      </c>
      <c r="AE63">
        <v>0.0</v>
      </c>
      <c r="AF63">
        <v>0.0</v>
      </c>
    </row>
    <row r="64">
      <c r="A64">
        <f t="shared" si="34"/>
        <v>13</v>
      </c>
      <c r="B64" s="8">
        <v>0.0</v>
      </c>
      <c r="C64" s="8">
        <v>0.0</v>
      </c>
      <c r="D64" s="8">
        <v>0.0</v>
      </c>
      <c r="E64" s="8">
        <v>0.0</v>
      </c>
      <c r="F64" s="8">
        <v>0.0</v>
      </c>
      <c r="G64" s="8">
        <v>0.0</v>
      </c>
      <c r="H64" s="8">
        <v>0.0</v>
      </c>
      <c r="I64" s="8">
        <v>0.0</v>
      </c>
      <c r="J64" s="8">
        <v>0.0</v>
      </c>
      <c r="K64" s="8">
        <v>0.0</v>
      </c>
      <c r="L64" s="8">
        <v>0.0</v>
      </c>
      <c r="M64" s="8">
        <v>0.0</v>
      </c>
      <c r="N64" s="8">
        <v>0.0</v>
      </c>
      <c r="O64" s="8">
        <f>$A$49^$A64</f>
        <v>8192</v>
      </c>
      <c r="P64" s="8">
        <v>0.0</v>
      </c>
      <c r="Q64" s="8">
        <v>0.0</v>
      </c>
      <c r="R64" s="8">
        <v>0.0</v>
      </c>
      <c r="S64" s="8">
        <v>0.0</v>
      </c>
      <c r="W64">
        <v>0.25</v>
      </c>
      <c r="X64">
        <v>0.3333333333333333</v>
      </c>
      <c r="Y64">
        <v>0.1111111111111111</v>
      </c>
      <c r="Z64">
        <v>0.0</v>
      </c>
      <c r="AA64">
        <v>0.0</v>
      </c>
      <c r="AB64">
        <v>0.0</v>
      </c>
      <c r="AC64">
        <v>0.0</v>
      </c>
      <c r="AD64">
        <v>0.0</v>
      </c>
      <c r="AE64">
        <v>0.0</v>
      </c>
      <c r="AF64">
        <v>0.0</v>
      </c>
    </row>
    <row r="65">
      <c r="A65">
        <f t="shared" si="34"/>
        <v>14</v>
      </c>
      <c r="B65" s="8">
        <v>0.0</v>
      </c>
      <c r="C65" s="8">
        <v>0.0</v>
      </c>
      <c r="D65" s="8">
        <v>0.0</v>
      </c>
      <c r="E65" s="8">
        <v>0.0</v>
      </c>
      <c r="F65" s="8">
        <v>0.0</v>
      </c>
      <c r="G65" s="8">
        <v>0.0</v>
      </c>
      <c r="H65" s="8">
        <v>0.0</v>
      </c>
      <c r="I65" s="8">
        <v>0.0</v>
      </c>
      <c r="J65" s="8">
        <v>0.0</v>
      </c>
      <c r="K65" s="8">
        <v>0.0</v>
      </c>
      <c r="L65" s="8">
        <v>0.0</v>
      </c>
      <c r="M65" s="8">
        <v>0.0</v>
      </c>
      <c r="N65" s="8">
        <v>0.0</v>
      </c>
      <c r="O65" s="8">
        <v>0.0</v>
      </c>
      <c r="P65" s="8">
        <f>$A$49^$A65</f>
        <v>16384</v>
      </c>
      <c r="Q65" s="8">
        <v>0.0</v>
      </c>
      <c r="R65" s="8">
        <v>0.0</v>
      </c>
      <c r="S65" s="8">
        <v>0.0</v>
      </c>
      <c r="W65">
        <v>0.125</v>
      </c>
      <c r="X65">
        <v>0.25</v>
      </c>
      <c r="Y65">
        <v>0.16666666666666666</v>
      </c>
      <c r="Z65">
        <v>0.037037037037037035</v>
      </c>
      <c r="AA65">
        <v>0.0</v>
      </c>
      <c r="AB65">
        <v>0.0</v>
      </c>
      <c r="AC65">
        <v>0.0</v>
      </c>
      <c r="AD65">
        <v>0.0</v>
      </c>
      <c r="AE65">
        <v>0.0</v>
      </c>
      <c r="AF65">
        <v>0.0</v>
      </c>
    </row>
    <row r="66">
      <c r="A66">
        <f t="shared" si="34"/>
        <v>15</v>
      </c>
      <c r="B66" s="8">
        <v>0.0</v>
      </c>
      <c r="C66" s="8">
        <v>0.0</v>
      </c>
      <c r="D66" s="8">
        <v>0.0</v>
      </c>
      <c r="E66" s="8">
        <v>0.0</v>
      </c>
      <c r="F66" s="8">
        <v>0.0</v>
      </c>
      <c r="G66" s="8">
        <v>0.0</v>
      </c>
      <c r="H66" s="8">
        <v>0.0</v>
      </c>
      <c r="I66" s="8">
        <v>0.0</v>
      </c>
      <c r="J66" s="8">
        <v>0.0</v>
      </c>
      <c r="K66" s="8">
        <v>0.0</v>
      </c>
      <c r="L66" s="8">
        <v>0.0</v>
      </c>
      <c r="M66" s="8">
        <v>0.0</v>
      </c>
      <c r="N66" s="8">
        <v>0.0</v>
      </c>
      <c r="O66" s="8">
        <v>0.0</v>
      </c>
      <c r="P66" s="8">
        <v>0.0</v>
      </c>
      <c r="Q66" s="8">
        <f>$A$49^$A66</f>
        <v>32768</v>
      </c>
      <c r="R66" s="8">
        <v>0.0</v>
      </c>
      <c r="S66" s="8">
        <v>0.0</v>
      </c>
      <c r="W66">
        <v>0.0625</v>
      </c>
      <c r="X66">
        <v>0.16666666666666666</v>
      </c>
      <c r="Y66">
        <v>0.16666666666666666</v>
      </c>
      <c r="Z66">
        <v>0.07407407407407407</v>
      </c>
      <c r="AA66">
        <v>0.012345679012345678</v>
      </c>
      <c r="AB66">
        <v>0.0</v>
      </c>
      <c r="AC66">
        <v>0.0</v>
      </c>
      <c r="AD66">
        <v>0.0</v>
      </c>
      <c r="AE66">
        <v>0.0</v>
      </c>
      <c r="AF66">
        <v>0.0</v>
      </c>
    </row>
    <row r="67">
      <c r="A67">
        <f t="shared" si="34"/>
        <v>16</v>
      </c>
      <c r="B67" s="8">
        <v>0.0</v>
      </c>
      <c r="C67" s="8">
        <v>0.0</v>
      </c>
      <c r="D67" s="8">
        <v>0.0</v>
      </c>
      <c r="E67" s="8">
        <v>0.0</v>
      </c>
      <c r="F67" s="8">
        <v>0.0</v>
      </c>
      <c r="G67" s="8">
        <v>0.0</v>
      </c>
      <c r="H67" s="8">
        <v>0.0</v>
      </c>
      <c r="I67" s="8">
        <v>0.0</v>
      </c>
      <c r="J67" s="8">
        <v>0.0</v>
      </c>
      <c r="K67" s="8">
        <v>0.0</v>
      </c>
      <c r="L67" s="8">
        <v>0.0</v>
      </c>
      <c r="M67" s="8">
        <v>0.0</v>
      </c>
      <c r="N67" s="8">
        <v>0.0</v>
      </c>
      <c r="O67" s="8">
        <v>0.0</v>
      </c>
      <c r="P67" s="8">
        <v>0.0</v>
      </c>
      <c r="Q67" s="8">
        <v>0.0</v>
      </c>
      <c r="R67" s="8">
        <f>$A$49^$A67</f>
        <v>65536</v>
      </c>
      <c r="S67" s="8">
        <v>0.0</v>
      </c>
      <c r="W67">
        <v>0.031249999999999997</v>
      </c>
      <c r="X67">
        <v>0.10416666666666666</v>
      </c>
      <c r="Y67">
        <v>0.13888888888888887</v>
      </c>
      <c r="Z67">
        <v>0.09259259259259259</v>
      </c>
      <c r="AA67">
        <v>0.030864197530864192</v>
      </c>
      <c r="AB67">
        <v>0.004115226337448559</v>
      </c>
      <c r="AC67">
        <v>0.0</v>
      </c>
      <c r="AD67">
        <v>0.0</v>
      </c>
      <c r="AE67">
        <v>0.0</v>
      </c>
      <c r="AF67">
        <v>0.0</v>
      </c>
    </row>
    <row r="68">
      <c r="A68">
        <f t="shared" si="34"/>
        <v>17</v>
      </c>
      <c r="B68" s="8">
        <v>0.0</v>
      </c>
      <c r="C68" s="8">
        <v>0.0</v>
      </c>
      <c r="D68" s="8">
        <v>0.0</v>
      </c>
      <c r="E68" s="8">
        <v>0.0</v>
      </c>
      <c r="F68" s="8">
        <v>0.0</v>
      </c>
      <c r="G68" s="8">
        <v>0.0</v>
      </c>
      <c r="H68" s="8">
        <v>0.0</v>
      </c>
      <c r="I68" s="8">
        <v>0.0</v>
      </c>
      <c r="J68" s="8">
        <v>0.0</v>
      </c>
      <c r="K68" s="8">
        <v>0.0</v>
      </c>
      <c r="L68" s="8">
        <v>0.0</v>
      </c>
      <c r="M68" s="8">
        <v>0.0</v>
      </c>
      <c r="N68" s="8">
        <v>0.0</v>
      </c>
      <c r="O68" s="8">
        <v>0.0</v>
      </c>
      <c r="P68" s="8">
        <v>0.0</v>
      </c>
      <c r="Q68" s="8">
        <v>0.0</v>
      </c>
      <c r="R68" s="8">
        <v>0.0</v>
      </c>
      <c r="S68" s="8">
        <f>$A$49^$A68</f>
        <v>131072</v>
      </c>
      <c r="W68">
        <v>0.015624999999999997</v>
      </c>
      <c r="X68">
        <v>0.062499999999999986</v>
      </c>
      <c r="Y68">
        <v>0.10416666666666664</v>
      </c>
      <c r="Z68">
        <v>0.09259259259259257</v>
      </c>
      <c r="AA68">
        <v>0.04629629629629629</v>
      </c>
      <c r="AB68">
        <v>0.012345679012345677</v>
      </c>
      <c r="AC68">
        <v>0.001371742112482853</v>
      </c>
      <c r="AD68">
        <v>0.0</v>
      </c>
      <c r="AE68">
        <v>0.0</v>
      </c>
      <c r="AF68">
        <v>0.0</v>
      </c>
    </row>
    <row r="69">
      <c r="W69">
        <v>0.007812499999999998</v>
      </c>
      <c r="X69">
        <v>0.03645833333333332</v>
      </c>
      <c r="Y69">
        <v>0.07291666666666664</v>
      </c>
      <c r="Z69">
        <v>0.08101851851851849</v>
      </c>
      <c r="AA69">
        <v>0.05401234567901233</v>
      </c>
      <c r="AB69">
        <v>0.021604938271604934</v>
      </c>
      <c r="AC69">
        <v>0.004801097393689985</v>
      </c>
      <c r="AD69">
        <v>4.572473708276176E-4</v>
      </c>
      <c r="AE69">
        <v>0.0</v>
      </c>
      <c r="AF69">
        <v>0.0</v>
      </c>
    </row>
    <row r="70">
      <c r="W70">
        <v>0.0039062499999999987</v>
      </c>
      <c r="X70">
        <v>0.020833333333333325</v>
      </c>
      <c r="Y70">
        <v>0.0486111111111111</v>
      </c>
      <c r="Z70">
        <v>0.0648148148148148</v>
      </c>
      <c r="AA70">
        <v>0.05401234567901233</v>
      </c>
      <c r="AB70">
        <v>0.028806584362139908</v>
      </c>
      <c r="AC70">
        <v>0.00960219478737997</v>
      </c>
      <c r="AD70">
        <v>0.0018289894833104703</v>
      </c>
      <c r="AE70">
        <v>1.5241579027587253E-4</v>
      </c>
      <c r="AF70">
        <v>0.0</v>
      </c>
    </row>
    <row r="71">
      <c r="W71">
        <v>0.0019531249999999993</v>
      </c>
      <c r="X71">
        <v>0.011718749999999997</v>
      </c>
      <c r="Y71">
        <v>0.03124999999999999</v>
      </c>
      <c r="Z71">
        <v>0.0486111111111111</v>
      </c>
      <c r="AA71">
        <v>0.0486111111111111</v>
      </c>
      <c r="AB71">
        <v>0.0324074074074074</v>
      </c>
      <c r="AC71">
        <v>0.014403292181069954</v>
      </c>
      <c r="AD71">
        <v>0.004115226337448558</v>
      </c>
      <c r="AE71">
        <v>6.858710562414263E-4</v>
      </c>
      <c r="AF71">
        <v>5.080526342529084E-5</v>
      </c>
    </row>
    <row r="73">
      <c r="W73">
        <f t="array" ref="W73:AF82">mmult(W62:AF71,AH7:AQ16)</f>
        <v>1</v>
      </c>
      <c r="X73">
        <v>0.0</v>
      </c>
      <c r="Y73">
        <v>0.0</v>
      </c>
      <c r="Z73">
        <v>0.0</v>
      </c>
      <c r="AA73">
        <v>0.0</v>
      </c>
      <c r="AB73">
        <v>0.0</v>
      </c>
      <c r="AC73">
        <v>0.0</v>
      </c>
      <c r="AD73">
        <v>0.0</v>
      </c>
      <c r="AE73">
        <v>0.0</v>
      </c>
      <c r="AF73">
        <v>0.0</v>
      </c>
      <c r="AH73" s="1">
        <f>X3</f>
        <v>3</v>
      </c>
      <c r="AJ73">
        <f t="array" ref="AJ73:AJ82">mmult(W73:AF82,AH73:AH82)</f>
        <v>3</v>
      </c>
    </row>
    <row r="74">
      <c r="W74">
        <v>0.33333333333333337</v>
      </c>
      <c r="X74">
        <v>0.16666666666666688</v>
      </c>
      <c r="Y74">
        <v>7.697546304067752E-16</v>
      </c>
      <c r="Z74">
        <v>7.105427357601001E-16</v>
      </c>
      <c r="AA74">
        <v>-3.789561257387202E-16</v>
      </c>
      <c r="AB74">
        <v>1.4210854715201933E-16</v>
      </c>
      <c r="AC74">
        <v>-1.776356839400258E-16</v>
      </c>
      <c r="AD74">
        <v>4.4408920985006474E-17</v>
      </c>
      <c r="AE74">
        <v>1.1102230246252039E-17</v>
      </c>
      <c r="AF74">
        <v>4.0708177569588796E-18</v>
      </c>
      <c r="AH74">
        <f t="shared" ref="AH74:AH82" si="49">AH73*$AH$73</f>
        <v>9</v>
      </c>
      <c r="AJ74">
        <v>2.5000000000004534</v>
      </c>
    </row>
    <row r="75">
      <c r="W75">
        <v>0.10185185185185186</v>
      </c>
      <c r="X75">
        <v>0.1111111111111113</v>
      </c>
      <c r="Y75">
        <v>0.037037037037037784</v>
      </c>
      <c r="Z75">
        <v>6.315935428978668E-16</v>
      </c>
      <c r="AA75">
        <v>-4.736951571734002E-16</v>
      </c>
      <c r="AB75">
        <v>1.795154266272204E-16</v>
      </c>
      <c r="AC75">
        <v>-1.315819881037229E-16</v>
      </c>
      <c r="AD75">
        <v>3.5245175384925356E-18</v>
      </c>
      <c r="AE75">
        <v>2.144081502583018E-17</v>
      </c>
      <c r="AF75">
        <v>1.336379566678403E-18</v>
      </c>
      <c r="AH75">
        <f t="shared" si="49"/>
        <v>27</v>
      </c>
      <c r="AJ75">
        <v>2.305555555555881</v>
      </c>
    </row>
    <row r="76">
      <c r="W76">
        <v>0.027777777777777773</v>
      </c>
      <c r="X76">
        <v>0.050925925925926034</v>
      </c>
      <c r="Y76">
        <v>0.03703703703703756</v>
      </c>
      <c r="Z76">
        <v>0.009259259259259717</v>
      </c>
      <c r="AA76">
        <v>-4.263256414560602E-16</v>
      </c>
      <c r="AB76">
        <v>1.6464979487597863E-16</v>
      </c>
      <c r="AC76">
        <v>-7.468964773451708E-17</v>
      </c>
      <c r="AD76">
        <v>-1.3277942034436768E-17</v>
      </c>
      <c r="AE76">
        <v>1.8973276197866095E-17</v>
      </c>
      <c r="AF76">
        <v>-3.2038843457549484E-19</v>
      </c>
      <c r="AH76">
        <f t="shared" si="49"/>
        <v>81</v>
      </c>
      <c r="AJ76">
        <v>2.2916666666668393</v>
      </c>
    </row>
    <row r="77">
      <c r="W77">
        <v>0.006532921810699589</v>
      </c>
      <c r="X77">
        <v>0.01851851851851857</v>
      </c>
      <c r="Y77">
        <v>0.0226337448559674</v>
      </c>
      <c r="Z77">
        <v>0.01234567901234597</v>
      </c>
      <c r="AA77">
        <v>0.002469135802468836</v>
      </c>
      <c r="AB77">
        <v>1.1619942711350107E-16</v>
      </c>
      <c r="AC77">
        <v>-3.745025815259805E-17</v>
      </c>
      <c r="AD77">
        <v>-1.2025533345010958E-17</v>
      </c>
      <c r="AE77">
        <v>1.1868637087064856E-17</v>
      </c>
      <c r="AF77">
        <v>-6.384924596352697E-19</v>
      </c>
      <c r="AH77">
        <f t="shared" si="49"/>
        <v>243</v>
      </c>
      <c r="AJ77">
        <v>2.397376543209956</v>
      </c>
    </row>
    <row r="78">
      <c r="W78">
        <v>0.0012860082304526723</v>
      </c>
      <c r="X78">
        <v>0.005444101508916356</v>
      </c>
      <c r="Y78">
        <v>0.010288065843621578</v>
      </c>
      <c r="Z78">
        <v>0.009430727023319778</v>
      </c>
      <c r="AA78">
        <v>0.00411522633744839</v>
      </c>
      <c r="AB78">
        <v>6.858710562414933E-4</v>
      </c>
      <c r="AC78">
        <v>-1.7625098032590015E-17</v>
      </c>
      <c r="AD78">
        <v>-6.678446115717673E-18</v>
      </c>
      <c r="AE78">
        <v>5.850295367527197E-18</v>
      </c>
      <c r="AF78">
        <v>-4.334599067642739E-19</v>
      </c>
      <c r="AH78">
        <f t="shared" si="49"/>
        <v>729</v>
      </c>
      <c r="AJ78">
        <v>2.5945216049383037</v>
      </c>
    </row>
    <row r="79">
      <c r="W79">
        <v>2.2556176105558947E-4</v>
      </c>
      <c r="X79">
        <v>0.0012860082304526866</v>
      </c>
      <c r="Y79">
        <v>0.00362940100594431</v>
      </c>
      <c r="Z79">
        <v>0.005144032921810769</v>
      </c>
      <c r="AA79">
        <v>0.0037722908093277717</v>
      </c>
      <c r="AB79">
        <v>0.0013717421124828856</v>
      </c>
      <c r="AC79">
        <v>1.9596315892611265E-4</v>
      </c>
      <c r="AD79">
        <v>-2.2281569773410117E-18</v>
      </c>
      <c r="AE79">
        <v>2.163881810335711E-18</v>
      </c>
      <c r="AF79">
        <v>-1.7815674687241955E-19</v>
      </c>
      <c r="AH79">
        <f t="shared" si="49"/>
        <v>2187</v>
      </c>
      <c r="AJ79">
        <v>2.8721493484225076</v>
      </c>
    </row>
    <row r="80">
      <c r="W80">
        <v>5.001143118427119E-5</v>
      </c>
      <c r="X80">
        <v>2.6315538789819766E-4</v>
      </c>
      <c r="Y80">
        <v>0.0010002286236854624</v>
      </c>
      <c r="Z80">
        <v>0.002117150586800811</v>
      </c>
      <c r="AA80">
        <v>0.0024005486968449695</v>
      </c>
      <c r="AB80">
        <v>0.0014670019814052874</v>
      </c>
      <c r="AC80">
        <v>4.5724737082761155E-4</v>
      </c>
      <c r="AD80">
        <v>5.715592135345254E-5</v>
      </c>
      <c r="AE80">
        <v>3.5275944484399687E-19</v>
      </c>
      <c r="AF80">
        <v>-2.5818586713786188E-20</v>
      </c>
      <c r="AH80">
        <f t="shared" si="49"/>
        <v>6561</v>
      </c>
      <c r="AJ80">
        <v>3.2287915809327865</v>
      </c>
    </row>
    <row r="81">
      <c r="W81">
        <v>1.45668216227208E-5</v>
      </c>
      <c r="X81">
        <v>6.66819082456957E-5</v>
      </c>
      <c r="Y81">
        <v>2.3391590035396433E-4</v>
      </c>
      <c r="Z81">
        <v>6.668190824569464E-4</v>
      </c>
      <c r="AA81">
        <v>0.0011291469796270873</v>
      </c>
      <c r="AB81">
        <v>0.0010669105319311143</v>
      </c>
      <c r="AC81">
        <v>5.58857897678195E-4</v>
      </c>
      <c r="AD81">
        <v>1.5241579027587378E-4</v>
      </c>
      <c r="AE81">
        <v>1.693508780842998E-5</v>
      </c>
      <c r="AF81">
        <v>2.53435493955124E-20</v>
      </c>
      <c r="AH81">
        <f t="shared" si="49"/>
        <v>19683</v>
      </c>
      <c r="AJ81">
        <v>3.6686879620103623</v>
      </c>
    </row>
    <row r="82">
      <c r="W82">
        <v>1.7861225422947384E-6</v>
      </c>
      <c r="X82">
        <v>2.185023243408639E-5</v>
      </c>
      <c r="Y82">
        <v>6.668190824570608E-5</v>
      </c>
      <c r="Z82">
        <v>1.754369252654567E-4</v>
      </c>
      <c r="AA82">
        <v>4.0009144947416724E-4</v>
      </c>
      <c r="AB82">
        <v>5.645734898135487E-4</v>
      </c>
      <c r="AC82">
        <v>4.572473708276142E-4</v>
      </c>
      <c r="AD82">
        <v>2.0957171162932597E-4</v>
      </c>
      <c r="AE82">
        <v>5.0805263425290464E-5</v>
      </c>
      <c r="AF82">
        <v>5.080526342529108E-6</v>
      </c>
      <c r="AH82">
        <f t="shared" si="49"/>
        <v>59049</v>
      </c>
      <c r="AJ82">
        <v>4.200009109224963</v>
      </c>
    </row>
    <row r="85">
      <c r="P85" s="104">
        <v>1.0</v>
      </c>
      <c r="V85" s="104">
        <f t="shared" ref="V85:V94" si="51">int(P85+0.1)</f>
        <v>1</v>
      </c>
      <c r="W85" s="1">
        <f t="shared" ref="W85:AF85" si="50">int(W73*$V85+0.1)</f>
        <v>1</v>
      </c>
      <c r="X85" s="1">
        <f t="shared" si="50"/>
        <v>0</v>
      </c>
      <c r="Y85" s="1">
        <f t="shared" si="50"/>
        <v>0</v>
      </c>
      <c r="Z85" s="1">
        <f t="shared" si="50"/>
        <v>0</v>
      </c>
      <c r="AA85" s="1">
        <f t="shared" si="50"/>
        <v>0</v>
      </c>
      <c r="AB85" s="1">
        <f t="shared" si="50"/>
        <v>0</v>
      </c>
      <c r="AC85" s="1">
        <f t="shared" si="50"/>
        <v>0</v>
      </c>
      <c r="AD85" s="1">
        <f t="shared" si="50"/>
        <v>0</v>
      </c>
      <c r="AE85" s="1">
        <f t="shared" si="50"/>
        <v>0</v>
      </c>
      <c r="AF85" s="1">
        <f t="shared" si="50"/>
        <v>0</v>
      </c>
    </row>
    <row r="86">
      <c r="P86" s="104">
        <v>2.0</v>
      </c>
      <c r="V86" s="104">
        <f t="shared" si="51"/>
        <v>2</v>
      </c>
      <c r="W86" s="1">
        <f t="shared" ref="W86:AF86" si="52">int(W74*$V86+0.1)</f>
        <v>0</v>
      </c>
      <c r="X86" s="1">
        <f t="shared" si="52"/>
        <v>0</v>
      </c>
      <c r="Y86" s="1">
        <f t="shared" si="52"/>
        <v>0</v>
      </c>
      <c r="Z86" s="1">
        <f t="shared" si="52"/>
        <v>0</v>
      </c>
      <c r="AA86" s="1">
        <f t="shared" si="52"/>
        <v>0</v>
      </c>
      <c r="AB86" s="1">
        <f t="shared" si="52"/>
        <v>0</v>
      </c>
      <c r="AC86" s="1">
        <f t="shared" si="52"/>
        <v>0</v>
      </c>
      <c r="AD86" s="1">
        <f t="shared" si="52"/>
        <v>0</v>
      </c>
      <c r="AE86" s="1">
        <f t="shared" si="52"/>
        <v>0</v>
      </c>
      <c r="AF86" s="1">
        <f t="shared" si="52"/>
        <v>0</v>
      </c>
    </row>
    <row r="87">
      <c r="P87" s="105">
        <v>6.0</v>
      </c>
      <c r="V87" s="104">
        <f t="shared" si="51"/>
        <v>6</v>
      </c>
      <c r="W87" s="1">
        <f t="shared" ref="W87:AF87" si="53">int(W75*$V87+0.1)</f>
        <v>0</v>
      </c>
      <c r="X87" s="1">
        <f t="shared" si="53"/>
        <v>0</v>
      </c>
      <c r="Y87" s="1">
        <f t="shared" si="53"/>
        <v>0</v>
      </c>
      <c r="Z87" s="1">
        <f t="shared" si="53"/>
        <v>0</v>
      </c>
      <c r="AA87" s="1">
        <f t="shared" si="53"/>
        <v>0</v>
      </c>
      <c r="AB87" s="1">
        <f t="shared" si="53"/>
        <v>0</v>
      </c>
      <c r="AC87" s="1">
        <f t="shared" si="53"/>
        <v>0</v>
      </c>
      <c r="AD87" s="1">
        <f t="shared" si="53"/>
        <v>0</v>
      </c>
      <c r="AE87" s="1">
        <f t="shared" si="53"/>
        <v>0</v>
      </c>
      <c r="AF87" s="1">
        <f t="shared" si="53"/>
        <v>0</v>
      </c>
    </row>
    <row r="88">
      <c r="P88" s="104">
        <v>4.0</v>
      </c>
      <c r="V88" s="104">
        <f t="shared" si="51"/>
        <v>4</v>
      </c>
      <c r="W88" s="1">
        <f t="shared" ref="W88:AF88" si="54">int(W76*$V88+0.1)</f>
        <v>0</v>
      </c>
      <c r="X88" s="1">
        <f t="shared" si="54"/>
        <v>0</v>
      </c>
      <c r="Y88" s="1">
        <f t="shared" si="54"/>
        <v>0</v>
      </c>
      <c r="Z88" s="1">
        <f t="shared" si="54"/>
        <v>0</v>
      </c>
      <c r="AA88" s="1">
        <f t="shared" si="54"/>
        <v>0</v>
      </c>
      <c r="AB88" s="1">
        <f t="shared" si="54"/>
        <v>0</v>
      </c>
      <c r="AC88" s="1">
        <f t="shared" si="54"/>
        <v>0</v>
      </c>
      <c r="AD88" s="1">
        <f t="shared" si="54"/>
        <v>0</v>
      </c>
      <c r="AE88" s="1">
        <f t="shared" si="54"/>
        <v>0</v>
      </c>
      <c r="AF88" s="1">
        <f t="shared" si="54"/>
        <v>0</v>
      </c>
    </row>
    <row r="89">
      <c r="P89" s="104">
        <v>30.0</v>
      </c>
      <c r="V89" s="104">
        <f t="shared" si="51"/>
        <v>30</v>
      </c>
      <c r="W89" s="1">
        <f t="shared" ref="W89:AF89" si="55">int(W77*$V89+0.1)</f>
        <v>0</v>
      </c>
      <c r="X89" s="1">
        <f t="shared" si="55"/>
        <v>0</v>
      </c>
      <c r="Y89" s="1">
        <f t="shared" si="55"/>
        <v>0</v>
      </c>
      <c r="Z89" s="1">
        <f t="shared" si="55"/>
        <v>0</v>
      </c>
      <c r="AA89" s="1">
        <f t="shared" si="55"/>
        <v>0</v>
      </c>
      <c r="AB89" s="1">
        <f t="shared" si="55"/>
        <v>0</v>
      </c>
      <c r="AC89" s="1">
        <f t="shared" si="55"/>
        <v>0</v>
      </c>
      <c r="AD89" s="1">
        <f t="shared" si="55"/>
        <v>0</v>
      </c>
      <c r="AE89" s="1">
        <f t="shared" si="55"/>
        <v>0</v>
      </c>
      <c r="AF89" s="1">
        <f t="shared" si="55"/>
        <v>0</v>
      </c>
    </row>
    <row r="90">
      <c r="P90" s="104">
        <v>12.0</v>
      </c>
      <c r="V90" s="104">
        <f t="shared" si="51"/>
        <v>12</v>
      </c>
      <c r="W90" s="1">
        <f t="shared" ref="W90:AF90" si="56">int(W78*$V90+0.1)</f>
        <v>0</v>
      </c>
      <c r="X90" s="1">
        <f t="shared" si="56"/>
        <v>0</v>
      </c>
      <c r="Y90" s="1">
        <f t="shared" si="56"/>
        <v>0</v>
      </c>
      <c r="Z90" s="1">
        <f t="shared" si="56"/>
        <v>0</v>
      </c>
      <c r="AA90" s="1">
        <f t="shared" si="56"/>
        <v>0</v>
      </c>
      <c r="AB90" s="1">
        <f t="shared" si="56"/>
        <v>0</v>
      </c>
      <c r="AC90" s="1">
        <f t="shared" si="56"/>
        <v>0</v>
      </c>
      <c r="AD90" s="1">
        <f t="shared" si="56"/>
        <v>0</v>
      </c>
      <c r="AE90" s="1">
        <f t="shared" si="56"/>
        <v>0</v>
      </c>
      <c r="AF90" s="1">
        <f t="shared" si="56"/>
        <v>0</v>
      </c>
    </row>
    <row r="91">
      <c r="P91" s="104">
        <v>42.0</v>
      </c>
      <c r="V91" s="104">
        <f t="shared" si="51"/>
        <v>42</v>
      </c>
      <c r="W91" s="1">
        <f t="shared" ref="W91:AF91" si="57">int(W79*$V91+0.1)</f>
        <v>0</v>
      </c>
      <c r="X91" s="1">
        <f t="shared" si="57"/>
        <v>0</v>
      </c>
      <c r="Y91" s="1">
        <f t="shared" si="57"/>
        <v>0</v>
      </c>
      <c r="Z91" s="1">
        <f t="shared" si="57"/>
        <v>0</v>
      </c>
      <c r="AA91" s="1">
        <f t="shared" si="57"/>
        <v>0</v>
      </c>
      <c r="AB91" s="1">
        <f t="shared" si="57"/>
        <v>0</v>
      </c>
      <c r="AC91" s="1">
        <f t="shared" si="57"/>
        <v>0</v>
      </c>
      <c r="AD91" s="1">
        <f t="shared" si="57"/>
        <v>0</v>
      </c>
      <c r="AE91" s="1">
        <f t="shared" si="57"/>
        <v>0</v>
      </c>
      <c r="AF91" s="1">
        <f t="shared" si="57"/>
        <v>0</v>
      </c>
    </row>
    <row r="92">
      <c r="P92" s="104">
        <v>24.0</v>
      </c>
      <c r="V92" s="104">
        <f t="shared" si="51"/>
        <v>24</v>
      </c>
      <c r="W92" s="1">
        <f t="shared" ref="W92:AF92" si="58">int(W80*$V92+0.1)</f>
        <v>0</v>
      </c>
      <c r="X92" s="1">
        <f t="shared" si="58"/>
        <v>0</v>
      </c>
      <c r="Y92" s="1">
        <f t="shared" si="58"/>
        <v>0</v>
      </c>
      <c r="Z92" s="1">
        <f t="shared" si="58"/>
        <v>0</v>
      </c>
      <c r="AA92" s="1">
        <f t="shared" si="58"/>
        <v>0</v>
      </c>
      <c r="AB92" s="1">
        <f t="shared" si="58"/>
        <v>0</v>
      </c>
      <c r="AC92" s="1">
        <f t="shared" si="58"/>
        <v>0</v>
      </c>
      <c r="AD92" s="1">
        <f t="shared" si="58"/>
        <v>0</v>
      </c>
      <c r="AE92" s="1">
        <f t="shared" si="58"/>
        <v>0</v>
      </c>
      <c r="AF92" s="1">
        <f t="shared" si="58"/>
        <v>0</v>
      </c>
    </row>
    <row r="93">
      <c r="P93" s="104">
        <v>90.0</v>
      </c>
      <c r="V93" s="104">
        <f t="shared" si="51"/>
        <v>90</v>
      </c>
      <c r="W93" s="1">
        <f t="shared" ref="W93:AF93" si="59">int(W81*$V93+0.1)</f>
        <v>0</v>
      </c>
      <c r="X93" s="1">
        <f t="shared" si="59"/>
        <v>0</v>
      </c>
      <c r="Y93" s="1">
        <f t="shared" si="59"/>
        <v>0</v>
      </c>
      <c r="Z93" s="1">
        <f t="shared" si="59"/>
        <v>0</v>
      </c>
      <c r="AA93" s="1">
        <f t="shared" si="59"/>
        <v>0</v>
      </c>
      <c r="AB93" s="1">
        <f t="shared" si="59"/>
        <v>0</v>
      </c>
      <c r="AC93" s="1">
        <f t="shared" si="59"/>
        <v>0</v>
      </c>
      <c r="AD93" s="1">
        <f t="shared" si="59"/>
        <v>0</v>
      </c>
      <c r="AE93" s="1">
        <f t="shared" si="59"/>
        <v>0</v>
      </c>
      <c r="AF93" s="1">
        <f t="shared" si="59"/>
        <v>0</v>
      </c>
    </row>
    <row r="94">
      <c r="P94" s="104">
        <v>20.0</v>
      </c>
      <c r="V94" s="104">
        <f t="shared" si="51"/>
        <v>20</v>
      </c>
      <c r="W94" s="1">
        <f t="shared" ref="W94:AF94" si="60">int(W82*$V94+0.1)</f>
        <v>0</v>
      </c>
      <c r="X94" s="1">
        <f t="shared" si="60"/>
        <v>0</v>
      </c>
      <c r="Y94" s="1">
        <f t="shared" si="60"/>
        <v>0</v>
      </c>
      <c r="Z94" s="1">
        <f t="shared" si="60"/>
        <v>0</v>
      </c>
      <c r="AA94" s="1">
        <f t="shared" si="60"/>
        <v>0</v>
      </c>
      <c r="AB94" s="1">
        <f t="shared" si="60"/>
        <v>0</v>
      </c>
      <c r="AC94" s="1">
        <f t="shared" si="60"/>
        <v>0</v>
      </c>
      <c r="AD94" s="1">
        <f t="shared" si="60"/>
        <v>0</v>
      </c>
      <c r="AE94" s="1">
        <f t="shared" si="60"/>
        <v>0</v>
      </c>
      <c r="AF94" s="1">
        <f t="shared" si="60"/>
        <v>0</v>
      </c>
    </row>
    <row r="96">
      <c r="V96" s="107"/>
      <c r="W96" s="104">
        <f t="shared" ref="W96:AF96" si="61">$V85</f>
        <v>1</v>
      </c>
      <c r="X96" s="104">
        <f t="shared" si="61"/>
        <v>1</v>
      </c>
      <c r="Y96" s="104">
        <f t="shared" si="61"/>
        <v>1</v>
      </c>
      <c r="Z96" s="104">
        <f t="shared" si="61"/>
        <v>1</v>
      </c>
      <c r="AA96" s="104">
        <f t="shared" si="61"/>
        <v>1</v>
      </c>
      <c r="AB96" s="104">
        <f t="shared" si="61"/>
        <v>1</v>
      </c>
      <c r="AC96" s="104">
        <f t="shared" si="61"/>
        <v>1</v>
      </c>
      <c r="AD96" s="104">
        <f t="shared" si="61"/>
        <v>1</v>
      </c>
      <c r="AE96" s="104">
        <f t="shared" si="61"/>
        <v>1</v>
      </c>
      <c r="AF96" s="104">
        <f t="shared" si="61"/>
        <v>1</v>
      </c>
    </row>
    <row r="97">
      <c r="V97" s="107"/>
      <c r="W97" s="104">
        <f t="shared" ref="W97:AF97" si="62">$V86</f>
        <v>2</v>
      </c>
      <c r="X97" s="104">
        <f t="shared" si="62"/>
        <v>2</v>
      </c>
      <c r="Y97" s="104">
        <f t="shared" si="62"/>
        <v>2</v>
      </c>
      <c r="Z97" s="104">
        <f t="shared" si="62"/>
        <v>2</v>
      </c>
      <c r="AA97" s="104">
        <f t="shared" si="62"/>
        <v>2</v>
      </c>
      <c r="AB97" s="104">
        <f t="shared" si="62"/>
        <v>2</v>
      </c>
      <c r="AC97" s="104">
        <f t="shared" si="62"/>
        <v>2</v>
      </c>
      <c r="AD97" s="104">
        <f t="shared" si="62"/>
        <v>2</v>
      </c>
      <c r="AE97" s="104">
        <f t="shared" si="62"/>
        <v>2</v>
      </c>
      <c r="AF97" s="104">
        <f t="shared" si="62"/>
        <v>2</v>
      </c>
    </row>
    <row r="98">
      <c r="V98" s="108"/>
      <c r="W98" s="104">
        <f t="shared" ref="W98:AF98" si="63">$V87</f>
        <v>6</v>
      </c>
      <c r="X98" s="104">
        <f t="shared" si="63"/>
        <v>6</v>
      </c>
      <c r="Y98" s="104">
        <f t="shared" si="63"/>
        <v>6</v>
      </c>
      <c r="Z98" s="104">
        <f t="shared" si="63"/>
        <v>6</v>
      </c>
      <c r="AA98" s="104">
        <f t="shared" si="63"/>
        <v>6</v>
      </c>
      <c r="AB98" s="104">
        <f t="shared" si="63"/>
        <v>6</v>
      </c>
      <c r="AC98" s="104">
        <f t="shared" si="63"/>
        <v>6</v>
      </c>
      <c r="AD98" s="104">
        <f t="shared" si="63"/>
        <v>6</v>
      </c>
      <c r="AE98" s="104">
        <f t="shared" si="63"/>
        <v>6</v>
      </c>
      <c r="AF98" s="104">
        <f t="shared" si="63"/>
        <v>6</v>
      </c>
    </row>
    <row r="99">
      <c r="V99" s="107"/>
      <c r="W99" s="104">
        <f t="shared" ref="W99:AF99" si="64">$V88</f>
        <v>4</v>
      </c>
      <c r="X99" s="104">
        <f t="shared" si="64"/>
        <v>4</v>
      </c>
      <c r="Y99" s="104">
        <f t="shared" si="64"/>
        <v>4</v>
      </c>
      <c r="Z99" s="104">
        <f t="shared" si="64"/>
        <v>4</v>
      </c>
      <c r="AA99" s="104">
        <f t="shared" si="64"/>
        <v>4</v>
      </c>
      <c r="AB99" s="104">
        <f t="shared" si="64"/>
        <v>4</v>
      </c>
      <c r="AC99" s="104">
        <f t="shared" si="64"/>
        <v>4</v>
      </c>
      <c r="AD99" s="104">
        <f t="shared" si="64"/>
        <v>4</v>
      </c>
      <c r="AE99" s="104">
        <f t="shared" si="64"/>
        <v>4</v>
      </c>
      <c r="AF99" s="104">
        <f t="shared" si="64"/>
        <v>4</v>
      </c>
    </row>
    <row r="100">
      <c r="V100" s="107"/>
      <c r="W100" s="104">
        <f t="shared" ref="W100:AF100" si="65">$V89</f>
        <v>30</v>
      </c>
      <c r="X100" s="104">
        <f t="shared" si="65"/>
        <v>30</v>
      </c>
      <c r="Y100" s="104">
        <f t="shared" si="65"/>
        <v>30</v>
      </c>
      <c r="Z100" s="104">
        <f t="shared" si="65"/>
        <v>30</v>
      </c>
      <c r="AA100" s="104">
        <f t="shared" si="65"/>
        <v>30</v>
      </c>
      <c r="AB100" s="104">
        <f t="shared" si="65"/>
        <v>30</v>
      </c>
      <c r="AC100" s="104">
        <f t="shared" si="65"/>
        <v>30</v>
      </c>
      <c r="AD100" s="104">
        <f t="shared" si="65"/>
        <v>30</v>
      </c>
      <c r="AE100" s="104">
        <f t="shared" si="65"/>
        <v>30</v>
      </c>
      <c r="AF100" s="104">
        <f t="shared" si="65"/>
        <v>30</v>
      </c>
    </row>
    <row r="101">
      <c r="V101" s="107"/>
      <c r="W101" s="104">
        <f t="shared" ref="W101:AF101" si="66">$V90</f>
        <v>12</v>
      </c>
      <c r="X101" s="104">
        <f t="shared" si="66"/>
        <v>12</v>
      </c>
      <c r="Y101" s="104">
        <f t="shared" si="66"/>
        <v>12</v>
      </c>
      <c r="Z101" s="104">
        <f t="shared" si="66"/>
        <v>12</v>
      </c>
      <c r="AA101" s="104">
        <f t="shared" si="66"/>
        <v>12</v>
      </c>
      <c r="AB101" s="104">
        <f t="shared" si="66"/>
        <v>12</v>
      </c>
      <c r="AC101" s="104">
        <f t="shared" si="66"/>
        <v>12</v>
      </c>
      <c r="AD101" s="104">
        <f t="shared" si="66"/>
        <v>12</v>
      </c>
      <c r="AE101" s="104">
        <f t="shared" si="66"/>
        <v>12</v>
      </c>
      <c r="AF101" s="104">
        <f t="shared" si="66"/>
        <v>12</v>
      </c>
    </row>
    <row r="102">
      <c r="V102" s="107"/>
      <c r="W102" s="104">
        <f t="shared" ref="W102:AF102" si="67">$V91</f>
        <v>42</v>
      </c>
      <c r="X102" s="104">
        <f t="shared" si="67"/>
        <v>42</v>
      </c>
      <c r="Y102" s="104">
        <f t="shared" si="67"/>
        <v>42</v>
      </c>
      <c r="Z102" s="104">
        <f t="shared" si="67"/>
        <v>42</v>
      </c>
      <c r="AA102" s="104">
        <f t="shared" si="67"/>
        <v>42</v>
      </c>
      <c r="AB102" s="104">
        <f t="shared" si="67"/>
        <v>42</v>
      </c>
      <c r="AC102" s="104">
        <f t="shared" si="67"/>
        <v>42</v>
      </c>
      <c r="AD102" s="104">
        <f t="shared" si="67"/>
        <v>42</v>
      </c>
      <c r="AE102" s="104">
        <f t="shared" si="67"/>
        <v>42</v>
      </c>
      <c r="AF102" s="104">
        <f t="shared" si="67"/>
        <v>42</v>
      </c>
    </row>
    <row r="103">
      <c r="V103" s="107"/>
      <c r="W103" s="104">
        <f t="shared" ref="W103:AF103" si="68">$V92</f>
        <v>24</v>
      </c>
      <c r="X103" s="104">
        <f t="shared" si="68"/>
        <v>24</v>
      </c>
      <c r="Y103" s="104">
        <f t="shared" si="68"/>
        <v>24</v>
      </c>
      <c r="Z103" s="104">
        <f t="shared" si="68"/>
        <v>24</v>
      </c>
      <c r="AA103" s="104">
        <f t="shared" si="68"/>
        <v>24</v>
      </c>
      <c r="AB103" s="104">
        <f t="shared" si="68"/>
        <v>24</v>
      </c>
      <c r="AC103" s="104">
        <f t="shared" si="68"/>
        <v>24</v>
      </c>
      <c r="AD103" s="104">
        <f t="shared" si="68"/>
        <v>24</v>
      </c>
      <c r="AE103" s="104">
        <f t="shared" si="68"/>
        <v>24</v>
      </c>
      <c r="AF103" s="104">
        <f t="shared" si="68"/>
        <v>24</v>
      </c>
    </row>
    <row r="104">
      <c r="V104" s="107"/>
      <c r="W104" s="104">
        <f t="shared" ref="W104:AF104" si="69">$V93</f>
        <v>90</v>
      </c>
      <c r="X104" s="104">
        <f t="shared" si="69"/>
        <v>90</v>
      </c>
      <c r="Y104" s="104">
        <f t="shared" si="69"/>
        <v>90</v>
      </c>
      <c r="Z104" s="104">
        <f t="shared" si="69"/>
        <v>90</v>
      </c>
      <c r="AA104" s="104">
        <f t="shared" si="69"/>
        <v>90</v>
      </c>
      <c r="AB104" s="104">
        <f t="shared" si="69"/>
        <v>90</v>
      </c>
      <c r="AC104" s="104">
        <f t="shared" si="69"/>
        <v>90</v>
      </c>
      <c r="AD104" s="104">
        <f t="shared" si="69"/>
        <v>90</v>
      </c>
      <c r="AE104" s="104">
        <f t="shared" si="69"/>
        <v>90</v>
      </c>
      <c r="AF104" s="104">
        <f t="shared" si="69"/>
        <v>90</v>
      </c>
    </row>
    <row r="105">
      <c r="V105" s="107"/>
      <c r="W105" s="104">
        <f t="shared" ref="W105:AF105" si="70">$V94</f>
        <v>20</v>
      </c>
      <c r="X105" s="104">
        <f t="shared" si="70"/>
        <v>20</v>
      </c>
      <c r="Y105" s="104">
        <f t="shared" si="70"/>
        <v>20</v>
      </c>
      <c r="Z105" s="104">
        <f t="shared" si="70"/>
        <v>20</v>
      </c>
      <c r="AA105" s="104">
        <f t="shared" si="70"/>
        <v>20</v>
      </c>
      <c r="AB105" s="104">
        <f t="shared" si="70"/>
        <v>20</v>
      </c>
      <c r="AC105" s="104">
        <f t="shared" si="70"/>
        <v>20</v>
      </c>
      <c r="AD105" s="104">
        <f t="shared" si="70"/>
        <v>20</v>
      </c>
      <c r="AE105" s="104">
        <f t="shared" si="70"/>
        <v>20</v>
      </c>
      <c r="AF105" s="104">
        <f t="shared" si="70"/>
        <v>20</v>
      </c>
    </row>
    <row r="107">
      <c r="T107" s="1" t="s">
        <v>69</v>
      </c>
      <c r="W107">
        <f t="shared" ref="W107:W116" si="71">GCD(abs(W85),W96)</f>
        <v>1</v>
      </c>
      <c r="X107" s="1">
        <v>0.0</v>
      </c>
      <c r="Y107" s="1">
        <v>0.0</v>
      </c>
      <c r="Z107" s="1">
        <v>0.0</v>
      </c>
      <c r="AA107" s="1">
        <v>0.0</v>
      </c>
      <c r="AB107" s="1">
        <v>0.0</v>
      </c>
      <c r="AC107" s="1">
        <v>0.0</v>
      </c>
      <c r="AD107" s="1">
        <v>0.0</v>
      </c>
      <c r="AE107" s="1">
        <v>0.0</v>
      </c>
      <c r="AF107" s="1">
        <v>0.0</v>
      </c>
    </row>
    <row r="108">
      <c r="W108">
        <f t="shared" si="71"/>
        <v>2</v>
      </c>
      <c r="X108">
        <f t="shared" ref="X108:X116" si="72">GCD(abs(X86),X97)</f>
        <v>2</v>
      </c>
      <c r="Y108" s="1">
        <v>0.0</v>
      </c>
      <c r="Z108" s="1">
        <v>0.0</v>
      </c>
      <c r="AA108" s="1">
        <v>0.0</v>
      </c>
      <c r="AB108" s="1">
        <v>0.0</v>
      </c>
      <c r="AC108" s="1">
        <v>0.0</v>
      </c>
      <c r="AD108" s="1">
        <v>0.0</v>
      </c>
      <c r="AE108" s="1">
        <v>0.0</v>
      </c>
      <c r="AF108" s="1">
        <v>0.0</v>
      </c>
    </row>
    <row r="109">
      <c r="W109">
        <f t="shared" si="71"/>
        <v>6</v>
      </c>
      <c r="X109">
        <f t="shared" si="72"/>
        <v>6</v>
      </c>
      <c r="Y109">
        <f t="shared" ref="Y109:Y116" si="73">GCD(abs(Y87),Y98)</f>
        <v>6</v>
      </c>
      <c r="Z109" s="1">
        <v>0.0</v>
      </c>
      <c r="AA109" s="1">
        <v>0.0</v>
      </c>
      <c r="AB109" s="1">
        <v>0.0</v>
      </c>
      <c r="AC109" s="1">
        <v>0.0</v>
      </c>
      <c r="AD109" s="1">
        <v>0.0</v>
      </c>
      <c r="AE109" s="1">
        <v>0.0</v>
      </c>
      <c r="AF109" s="1">
        <v>0.0</v>
      </c>
    </row>
    <row r="110">
      <c r="W110">
        <f t="shared" si="71"/>
        <v>4</v>
      </c>
      <c r="X110">
        <f t="shared" si="72"/>
        <v>4</v>
      </c>
      <c r="Y110">
        <f t="shared" si="73"/>
        <v>4</v>
      </c>
      <c r="Z110">
        <f t="shared" ref="Z110:Z116" si="74">GCD(abs(Z88),Z99)</f>
        <v>4</v>
      </c>
      <c r="AA110" s="1">
        <v>0.0</v>
      </c>
      <c r="AB110" s="1">
        <v>0.0</v>
      </c>
      <c r="AC110" s="1">
        <v>0.0</v>
      </c>
      <c r="AD110" s="1">
        <v>0.0</v>
      </c>
      <c r="AE110" s="1">
        <v>0.0</v>
      </c>
      <c r="AF110" s="1">
        <v>0.0</v>
      </c>
    </row>
    <row r="111">
      <c r="W111">
        <f t="shared" si="71"/>
        <v>30</v>
      </c>
      <c r="X111">
        <f t="shared" si="72"/>
        <v>30</v>
      </c>
      <c r="Y111">
        <f t="shared" si="73"/>
        <v>30</v>
      </c>
      <c r="Z111">
        <f t="shared" si="74"/>
        <v>30</v>
      </c>
      <c r="AA111">
        <f t="shared" ref="AA111:AA116" si="75">GCD(abs(AA89),AA100)</f>
        <v>30</v>
      </c>
      <c r="AB111" s="1">
        <v>0.0</v>
      </c>
      <c r="AC111" s="1">
        <v>0.0</v>
      </c>
      <c r="AD111" s="1">
        <v>0.0</v>
      </c>
      <c r="AE111" s="1">
        <v>0.0</v>
      </c>
      <c r="AF111" s="1">
        <v>0.0</v>
      </c>
    </row>
    <row r="112">
      <c r="W112">
        <f t="shared" si="71"/>
        <v>12</v>
      </c>
      <c r="X112">
        <f t="shared" si="72"/>
        <v>12</v>
      </c>
      <c r="Y112">
        <f t="shared" si="73"/>
        <v>12</v>
      </c>
      <c r="Z112">
        <f t="shared" si="74"/>
        <v>12</v>
      </c>
      <c r="AA112">
        <f t="shared" si="75"/>
        <v>12</v>
      </c>
      <c r="AB112">
        <f t="shared" ref="AB112:AB116" si="76">GCD(abs(AB90),AB101)</f>
        <v>12</v>
      </c>
      <c r="AC112" s="1">
        <v>0.0</v>
      </c>
      <c r="AD112" s="1">
        <v>0.0</v>
      </c>
      <c r="AE112" s="1">
        <v>0.0</v>
      </c>
      <c r="AF112" s="1">
        <v>0.0</v>
      </c>
    </row>
    <row r="113">
      <c r="W113">
        <f t="shared" si="71"/>
        <v>42</v>
      </c>
      <c r="X113">
        <f t="shared" si="72"/>
        <v>42</v>
      </c>
      <c r="Y113">
        <f t="shared" si="73"/>
        <v>42</v>
      </c>
      <c r="Z113">
        <f t="shared" si="74"/>
        <v>42</v>
      </c>
      <c r="AA113">
        <f t="shared" si="75"/>
        <v>42</v>
      </c>
      <c r="AB113">
        <f t="shared" si="76"/>
        <v>42</v>
      </c>
      <c r="AC113">
        <f t="shared" ref="AC113:AC116" si="77">GCD(abs(AC91),AC102)</f>
        <v>42</v>
      </c>
      <c r="AD113" s="1">
        <v>0.0</v>
      </c>
      <c r="AE113" s="1">
        <v>0.0</v>
      </c>
      <c r="AF113" s="1">
        <v>0.0</v>
      </c>
    </row>
    <row r="114">
      <c r="W114">
        <f t="shared" si="71"/>
        <v>24</v>
      </c>
      <c r="X114">
        <f t="shared" si="72"/>
        <v>24</v>
      </c>
      <c r="Y114">
        <f t="shared" si="73"/>
        <v>24</v>
      </c>
      <c r="Z114">
        <f t="shared" si="74"/>
        <v>24</v>
      </c>
      <c r="AA114">
        <f t="shared" si="75"/>
        <v>24</v>
      </c>
      <c r="AB114">
        <f t="shared" si="76"/>
        <v>24</v>
      </c>
      <c r="AC114">
        <f t="shared" si="77"/>
        <v>24</v>
      </c>
      <c r="AD114">
        <f t="shared" ref="AD114:AD116" si="78">GCD(abs(AD92),AD103)</f>
        <v>24</v>
      </c>
      <c r="AE114" s="1">
        <v>0.0</v>
      </c>
      <c r="AF114" s="1">
        <v>0.0</v>
      </c>
    </row>
    <row r="115">
      <c r="W115">
        <f t="shared" si="71"/>
        <v>90</v>
      </c>
      <c r="X115">
        <f t="shared" si="72"/>
        <v>90</v>
      </c>
      <c r="Y115">
        <f t="shared" si="73"/>
        <v>90</v>
      </c>
      <c r="Z115">
        <f t="shared" si="74"/>
        <v>90</v>
      </c>
      <c r="AA115">
        <f t="shared" si="75"/>
        <v>90</v>
      </c>
      <c r="AB115">
        <f t="shared" si="76"/>
        <v>90</v>
      </c>
      <c r="AC115">
        <f t="shared" si="77"/>
        <v>90</v>
      </c>
      <c r="AD115">
        <f t="shared" si="78"/>
        <v>90</v>
      </c>
      <c r="AE115">
        <f t="shared" ref="AE115:AE116" si="79">GCD(abs(AE93),AE104)</f>
        <v>90</v>
      </c>
      <c r="AF115" s="1">
        <v>0.0</v>
      </c>
    </row>
    <row r="116">
      <c r="W116">
        <f t="shared" si="71"/>
        <v>20</v>
      </c>
      <c r="X116">
        <f t="shared" si="72"/>
        <v>20</v>
      </c>
      <c r="Y116">
        <f t="shared" si="73"/>
        <v>20</v>
      </c>
      <c r="Z116">
        <f t="shared" si="74"/>
        <v>20</v>
      </c>
      <c r="AA116">
        <f t="shared" si="75"/>
        <v>20</v>
      </c>
      <c r="AB116">
        <f t="shared" si="76"/>
        <v>20</v>
      </c>
      <c r="AC116">
        <f t="shared" si="77"/>
        <v>20</v>
      </c>
      <c r="AD116">
        <f t="shared" si="78"/>
        <v>20</v>
      </c>
      <c r="AE116">
        <f t="shared" si="79"/>
        <v>20</v>
      </c>
      <c r="AF116">
        <f>GCD(abs(AF94),AF105)</f>
        <v>20</v>
      </c>
    </row>
    <row r="118">
      <c r="T118" s="1" t="s">
        <v>70</v>
      </c>
      <c r="V118" s="1">
        <v>0.0</v>
      </c>
      <c r="W118" s="109">
        <f t="shared" ref="W118:W127" si="80">W85/W107</f>
        <v>1</v>
      </c>
      <c r="X118" s="2">
        <v>0.0</v>
      </c>
      <c r="Y118" s="2">
        <v>0.0</v>
      </c>
      <c r="Z118" s="2">
        <v>0.0</v>
      </c>
      <c r="AA118" s="2">
        <v>0.0</v>
      </c>
      <c r="AB118" s="2">
        <v>0.0</v>
      </c>
      <c r="AC118" s="2">
        <v>0.0</v>
      </c>
      <c r="AD118" s="2">
        <v>0.0</v>
      </c>
      <c r="AE118" s="2">
        <v>0.0</v>
      </c>
      <c r="AF118" s="2">
        <v>0.0</v>
      </c>
    </row>
    <row r="119">
      <c r="V119">
        <f t="shared" ref="V119:V127" si="81">V118+1</f>
        <v>1</v>
      </c>
      <c r="W119" s="8">
        <f t="shared" si="80"/>
        <v>0</v>
      </c>
      <c r="X119" s="8">
        <f t="shared" ref="X119:X127" si="82">X86/X108</f>
        <v>0</v>
      </c>
      <c r="Y119" s="2">
        <v>0.0</v>
      </c>
      <c r="Z119" s="2">
        <v>0.0</v>
      </c>
      <c r="AA119" s="2">
        <v>0.0</v>
      </c>
      <c r="AB119" s="2">
        <v>0.0</v>
      </c>
      <c r="AC119" s="2">
        <v>0.0</v>
      </c>
      <c r="AD119" s="2">
        <v>0.0</v>
      </c>
      <c r="AE119" s="2">
        <v>0.0</v>
      </c>
      <c r="AF119" s="2">
        <v>0.0</v>
      </c>
    </row>
    <row r="120">
      <c r="V120">
        <f t="shared" si="81"/>
        <v>2</v>
      </c>
      <c r="W120" s="8">
        <f t="shared" si="80"/>
        <v>0</v>
      </c>
      <c r="X120" s="8">
        <f t="shared" si="82"/>
        <v>0</v>
      </c>
      <c r="Y120" s="8">
        <f t="shared" ref="Y120:Y127" si="83">Y87/Y109</f>
        <v>0</v>
      </c>
      <c r="Z120" s="2">
        <v>0.0</v>
      </c>
      <c r="AA120" s="2">
        <v>0.0</v>
      </c>
      <c r="AB120" s="2">
        <v>0.0</v>
      </c>
      <c r="AC120" s="2">
        <v>0.0</v>
      </c>
      <c r="AD120" s="2">
        <v>0.0</v>
      </c>
      <c r="AE120" s="2">
        <v>0.0</v>
      </c>
      <c r="AF120" s="2">
        <v>0.0</v>
      </c>
    </row>
    <row r="121">
      <c r="V121">
        <f t="shared" si="81"/>
        <v>3</v>
      </c>
      <c r="W121" s="8">
        <f t="shared" si="80"/>
        <v>0</v>
      </c>
      <c r="X121" s="8">
        <f t="shared" si="82"/>
        <v>0</v>
      </c>
      <c r="Y121" s="8">
        <f t="shared" si="83"/>
        <v>0</v>
      </c>
      <c r="Z121" s="8">
        <f t="shared" ref="Z121:Z127" si="84">Z88/Z110</f>
        <v>0</v>
      </c>
      <c r="AA121" s="2">
        <v>0.0</v>
      </c>
      <c r="AB121" s="2">
        <v>0.0</v>
      </c>
      <c r="AC121" s="2">
        <v>0.0</v>
      </c>
      <c r="AD121" s="2">
        <v>0.0</v>
      </c>
      <c r="AE121" s="2">
        <v>0.0</v>
      </c>
      <c r="AF121" s="2">
        <v>0.0</v>
      </c>
    </row>
    <row r="122">
      <c r="V122">
        <f t="shared" si="81"/>
        <v>4</v>
      </c>
      <c r="W122" s="8">
        <f t="shared" si="80"/>
        <v>0</v>
      </c>
      <c r="X122" s="8">
        <f t="shared" si="82"/>
        <v>0</v>
      </c>
      <c r="Y122" s="8">
        <f t="shared" si="83"/>
        <v>0</v>
      </c>
      <c r="Z122" s="8">
        <f t="shared" si="84"/>
        <v>0</v>
      </c>
      <c r="AA122" s="8">
        <f t="shared" ref="AA122:AA127" si="85">AA89/AA111</f>
        <v>0</v>
      </c>
      <c r="AB122" s="2">
        <v>0.0</v>
      </c>
      <c r="AC122" s="2">
        <v>0.0</v>
      </c>
      <c r="AD122" s="2">
        <v>0.0</v>
      </c>
      <c r="AE122" s="2">
        <v>0.0</v>
      </c>
      <c r="AF122" s="2">
        <v>0.0</v>
      </c>
    </row>
    <row r="123">
      <c r="V123">
        <f t="shared" si="81"/>
        <v>5</v>
      </c>
      <c r="W123" s="8">
        <f t="shared" si="80"/>
        <v>0</v>
      </c>
      <c r="X123" s="8">
        <f t="shared" si="82"/>
        <v>0</v>
      </c>
      <c r="Y123" s="8">
        <f t="shared" si="83"/>
        <v>0</v>
      </c>
      <c r="Z123" s="8">
        <f t="shared" si="84"/>
        <v>0</v>
      </c>
      <c r="AA123" s="8">
        <f t="shared" si="85"/>
        <v>0</v>
      </c>
      <c r="AB123" s="8">
        <f t="shared" ref="AB123:AB127" si="86">AB90/AB112</f>
        <v>0</v>
      </c>
      <c r="AC123" s="2">
        <v>0.0</v>
      </c>
      <c r="AD123" s="2">
        <v>0.0</v>
      </c>
      <c r="AE123" s="2">
        <v>0.0</v>
      </c>
      <c r="AF123" s="2">
        <v>0.0</v>
      </c>
    </row>
    <row r="124">
      <c r="V124">
        <f t="shared" si="81"/>
        <v>6</v>
      </c>
      <c r="W124" s="8">
        <f t="shared" si="80"/>
        <v>0</v>
      </c>
      <c r="X124" s="8">
        <f t="shared" si="82"/>
        <v>0</v>
      </c>
      <c r="Y124" s="8">
        <f t="shared" si="83"/>
        <v>0</v>
      </c>
      <c r="Z124" s="8">
        <f t="shared" si="84"/>
        <v>0</v>
      </c>
      <c r="AA124" s="8">
        <f t="shared" si="85"/>
        <v>0</v>
      </c>
      <c r="AB124" s="8">
        <f t="shared" si="86"/>
        <v>0</v>
      </c>
      <c r="AC124" s="8">
        <f t="shared" ref="AC124:AC127" si="87">AC91/AC113</f>
        <v>0</v>
      </c>
      <c r="AD124" s="2">
        <v>0.0</v>
      </c>
      <c r="AE124" s="2">
        <v>0.0</v>
      </c>
      <c r="AF124" s="2">
        <v>0.0</v>
      </c>
    </row>
    <row r="125">
      <c r="V125">
        <f t="shared" si="81"/>
        <v>7</v>
      </c>
      <c r="W125" s="8">
        <f t="shared" si="80"/>
        <v>0</v>
      </c>
      <c r="X125" s="8">
        <f t="shared" si="82"/>
        <v>0</v>
      </c>
      <c r="Y125" s="8">
        <f t="shared" si="83"/>
        <v>0</v>
      </c>
      <c r="Z125" s="8">
        <f t="shared" si="84"/>
        <v>0</v>
      </c>
      <c r="AA125" s="8">
        <f t="shared" si="85"/>
        <v>0</v>
      </c>
      <c r="AB125" s="8">
        <f t="shared" si="86"/>
        <v>0</v>
      </c>
      <c r="AC125" s="8">
        <f t="shared" si="87"/>
        <v>0</v>
      </c>
      <c r="AD125" s="8">
        <f t="shared" ref="AD125:AD127" si="88">AD92/AD114</f>
        <v>0</v>
      </c>
      <c r="AE125" s="2">
        <v>0.0</v>
      </c>
      <c r="AF125" s="2">
        <v>0.0</v>
      </c>
    </row>
    <row r="126">
      <c r="V126">
        <f t="shared" si="81"/>
        <v>8</v>
      </c>
      <c r="W126" s="8">
        <f t="shared" si="80"/>
        <v>0</v>
      </c>
      <c r="X126" s="8">
        <f t="shared" si="82"/>
        <v>0</v>
      </c>
      <c r="Y126" s="8">
        <f t="shared" si="83"/>
        <v>0</v>
      </c>
      <c r="Z126" s="8">
        <f t="shared" si="84"/>
        <v>0</v>
      </c>
      <c r="AA126" s="8">
        <f t="shared" si="85"/>
        <v>0</v>
      </c>
      <c r="AB126" s="8">
        <f t="shared" si="86"/>
        <v>0</v>
      </c>
      <c r="AC126" s="8">
        <f t="shared" si="87"/>
        <v>0</v>
      </c>
      <c r="AD126" s="8">
        <f t="shared" si="88"/>
        <v>0</v>
      </c>
      <c r="AE126" s="8">
        <f t="shared" ref="AE126:AE127" si="89">AE93/AE115</f>
        <v>0</v>
      </c>
      <c r="AF126" s="2">
        <v>0.0</v>
      </c>
    </row>
    <row r="127">
      <c r="V127">
        <f t="shared" si="81"/>
        <v>9</v>
      </c>
      <c r="W127" s="8">
        <f t="shared" si="80"/>
        <v>0</v>
      </c>
      <c r="X127" s="8">
        <f t="shared" si="82"/>
        <v>0</v>
      </c>
      <c r="Y127" s="8">
        <f t="shared" si="83"/>
        <v>0</v>
      </c>
      <c r="Z127" s="8">
        <f t="shared" si="84"/>
        <v>0</v>
      </c>
      <c r="AA127" s="8">
        <f t="shared" si="85"/>
        <v>0</v>
      </c>
      <c r="AB127" s="8">
        <f t="shared" si="86"/>
        <v>0</v>
      </c>
      <c r="AC127" s="8">
        <f t="shared" si="87"/>
        <v>0</v>
      </c>
      <c r="AD127" s="8">
        <f t="shared" si="88"/>
        <v>0</v>
      </c>
      <c r="AE127" s="8">
        <f t="shared" si="89"/>
        <v>0</v>
      </c>
      <c r="AF127" s="8">
        <f>AF94/AF116</f>
        <v>0</v>
      </c>
    </row>
    <row r="129">
      <c r="T129" s="1" t="s">
        <v>71</v>
      </c>
      <c r="V129" s="1">
        <v>0.0</v>
      </c>
      <c r="W129" s="8">
        <f t="shared" ref="W129:W138" si="90">W96/W107</f>
        <v>1</v>
      </c>
      <c r="X129" s="2">
        <v>0.0</v>
      </c>
      <c r="Y129" s="2">
        <v>0.0</v>
      </c>
      <c r="Z129" s="2">
        <v>0.0</v>
      </c>
      <c r="AA129" s="2">
        <v>0.0</v>
      </c>
      <c r="AB129" s="2">
        <v>0.0</v>
      </c>
      <c r="AC129" s="2">
        <v>0.0</v>
      </c>
      <c r="AD129" s="2">
        <v>0.0</v>
      </c>
      <c r="AE129" s="2">
        <v>0.0</v>
      </c>
      <c r="AF129" s="2">
        <v>0.0</v>
      </c>
    </row>
    <row r="130">
      <c r="V130">
        <f t="shared" ref="V130:V138" si="91">V129+1</f>
        <v>1</v>
      </c>
      <c r="W130" s="8">
        <f t="shared" si="90"/>
        <v>1</v>
      </c>
      <c r="X130" s="8">
        <f t="shared" ref="X130:X138" si="92">X97/X108</f>
        <v>1</v>
      </c>
      <c r="Y130" s="2">
        <v>0.0</v>
      </c>
      <c r="Z130" s="2">
        <v>0.0</v>
      </c>
      <c r="AA130" s="2">
        <v>0.0</v>
      </c>
      <c r="AB130" s="2">
        <v>0.0</v>
      </c>
      <c r="AC130" s="2">
        <v>0.0</v>
      </c>
      <c r="AD130" s="2">
        <v>0.0</v>
      </c>
      <c r="AE130" s="2">
        <v>0.0</v>
      </c>
      <c r="AF130" s="2">
        <v>0.0</v>
      </c>
    </row>
    <row r="131">
      <c r="V131">
        <f t="shared" si="91"/>
        <v>2</v>
      </c>
      <c r="W131" s="8">
        <f t="shared" si="90"/>
        <v>1</v>
      </c>
      <c r="X131" s="8">
        <f t="shared" si="92"/>
        <v>1</v>
      </c>
      <c r="Y131" s="8">
        <f t="shared" ref="Y131:Y138" si="93">Y98/Y109</f>
        <v>1</v>
      </c>
      <c r="Z131" s="2">
        <v>0.0</v>
      </c>
      <c r="AA131" s="2">
        <v>0.0</v>
      </c>
      <c r="AB131" s="2">
        <v>0.0</v>
      </c>
      <c r="AC131" s="2">
        <v>0.0</v>
      </c>
      <c r="AD131" s="2">
        <v>0.0</v>
      </c>
      <c r="AE131" s="2">
        <v>0.0</v>
      </c>
      <c r="AF131" s="2">
        <v>0.0</v>
      </c>
    </row>
    <row r="132">
      <c r="V132">
        <f t="shared" si="91"/>
        <v>3</v>
      </c>
      <c r="W132" s="8">
        <f t="shared" si="90"/>
        <v>1</v>
      </c>
      <c r="X132" s="8">
        <f t="shared" si="92"/>
        <v>1</v>
      </c>
      <c r="Y132" s="8">
        <f t="shared" si="93"/>
        <v>1</v>
      </c>
      <c r="Z132" s="8">
        <f t="shared" ref="Z132:Z138" si="94">Z99/Z110</f>
        <v>1</v>
      </c>
      <c r="AA132" s="2">
        <v>0.0</v>
      </c>
      <c r="AB132" s="2">
        <v>0.0</v>
      </c>
      <c r="AC132" s="2">
        <v>0.0</v>
      </c>
      <c r="AD132" s="2">
        <v>0.0</v>
      </c>
      <c r="AE132" s="2">
        <v>0.0</v>
      </c>
      <c r="AF132" s="2">
        <v>0.0</v>
      </c>
    </row>
    <row r="133">
      <c r="V133">
        <f t="shared" si="91"/>
        <v>4</v>
      </c>
      <c r="W133" s="8">
        <f t="shared" si="90"/>
        <v>1</v>
      </c>
      <c r="X133" s="8">
        <f t="shared" si="92"/>
        <v>1</v>
      </c>
      <c r="Y133" s="8">
        <f t="shared" si="93"/>
        <v>1</v>
      </c>
      <c r="Z133" s="8">
        <f t="shared" si="94"/>
        <v>1</v>
      </c>
      <c r="AA133" s="8">
        <f t="shared" ref="AA133:AA138" si="95">AA100/AA111</f>
        <v>1</v>
      </c>
      <c r="AB133" s="2">
        <v>0.0</v>
      </c>
      <c r="AC133" s="2">
        <v>0.0</v>
      </c>
      <c r="AD133" s="2">
        <v>0.0</v>
      </c>
      <c r="AE133" s="2">
        <v>0.0</v>
      </c>
      <c r="AF133" s="2">
        <v>0.0</v>
      </c>
    </row>
    <row r="134">
      <c r="V134">
        <f t="shared" si="91"/>
        <v>5</v>
      </c>
      <c r="W134" s="8">
        <f t="shared" si="90"/>
        <v>1</v>
      </c>
      <c r="X134" s="8">
        <f t="shared" si="92"/>
        <v>1</v>
      </c>
      <c r="Y134" s="8">
        <f t="shared" si="93"/>
        <v>1</v>
      </c>
      <c r="Z134" s="8">
        <f t="shared" si="94"/>
        <v>1</v>
      </c>
      <c r="AA134" s="8">
        <f t="shared" si="95"/>
        <v>1</v>
      </c>
      <c r="AB134" s="8">
        <f t="shared" ref="AB134:AB138" si="96">AB101/AB112</f>
        <v>1</v>
      </c>
      <c r="AC134" s="2">
        <v>0.0</v>
      </c>
      <c r="AD134" s="2">
        <v>0.0</v>
      </c>
      <c r="AE134" s="2">
        <v>0.0</v>
      </c>
      <c r="AF134" s="2">
        <v>0.0</v>
      </c>
    </row>
    <row r="135">
      <c r="V135">
        <f t="shared" si="91"/>
        <v>6</v>
      </c>
      <c r="W135" s="8">
        <f t="shared" si="90"/>
        <v>1</v>
      </c>
      <c r="X135" s="8">
        <f t="shared" si="92"/>
        <v>1</v>
      </c>
      <c r="Y135" s="8">
        <f t="shared" si="93"/>
        <v>1</v>
      </c>
      <c r="Z135" s="8">
        <f t="shared" si="94"/>
        <v>1</v>
      </c>
      <c r="AA135" s="8">
        <f t="shared" si="95"/>
        <v>1</v>
      </c>
      <c r="AB135" s="8">
        <f t="shared" si="96"/>
        <v>1</v>
      </c>
      <c r="AC135" s="8">
        <f t="shared" ref="AC135:AC138" si="97">AC102/AC113</f>
        <v>1</v>
      </c>
      <c r="AD135" s="2">
        <v>0.0</v>
      </c>
      <c r="AE135" s="2">
        <v>0.0</v>
      </c>
      <c r="AF135" s="2">
        <v>0.0</v>
      </c>
    </row>
    <row r="136">
      <c r="V136">
        <f t="shared" si="91"/>
        <v>7</v>
      </c>
      <c r="W136" s="8">
        <f t="shared" si="90"/>
        <v>1</v>
      </c>
      <c r="X136" s="8">
        <f t="shared" si="92"/>
        <v>1</v>
      </c>
      <c r="Y136" s="8">
        <f t="shared" si="93"/>
        <v>1</v>
      </c>
      <c r="Z136" s="8">
        <f t="shared" si="94"/>
        <v>1</v>
      </c>
      <c r="AA136" s="8">
        <f t="shared" si="95"/>
        <v>1</v>
      </c>
      <c r="AB136" s="8">
        <f t="shared" si="96"/>
        <v>1</v>
      </c>
      <c r="AC136" s="8">
        <f t="shared" si="97"/>
        <v>1</v>
      </c>
      <c r="AD136" s="8">
        <f t="shared" ref="AD136:AD138" si="98">AD103/AD114</f>
        <v>1</v>
      </c>
      <c r="AE136" s="2">
        <v>0.0</v>
      </c>
      <c r="AF136" s="2">
        <v>0.0</v>
      </c>
    </row>
    <row r="137">
      <c r="V137">
        <f t="shared" si="91"/>
        <v>8</v>
      </c>
      <c r="W137" s="8">
        <f t="shared" si="90"/>
        <v>1</v>
      </c>
      <c r="X137" s="8">
        <f t="shared" si="92"/>
        <v>1</v>
      </c>
      <c r="Y137" s="8">
        <f t="shared" si="93"/>
        <v>1</v>
      </c>
      <c r="Z137" s="8">
        <f t="shared" si="94"/>
        <v>1</v>
      </c>
      <c r="AA137" s="8">
        <f t="shared" si="95"/>
        <v>1</v>
      </c>
      <c r="AB137" s="8">
        <f t="shared" si="96"/>
        <v>1</v>
      </c>
      <c r="AC137" s="8">
        <f t="shared" si="97"/>
        <v>1</v>
      </c>
      <c r="AD137" s="8">
        <f t="shared" si="98"/>
        <v>1</v>
      </c>
      <c r="AE137" s="8">
        <f t="shared" ref="AE137:AE138" si="99">AE104/AE115</f>
        <v>1</v>
      </c>
      <c r="AF137" s="2">
        <v>0.0</v>
      </c>
    </row>
    <row r="138">
      <c r="V138">
        <f t="shared" si="91"/>
        <v>9</v>
      </c>
      <c r="W138" s="8">
        <f t="shared" si="90"/>
        <v>1</v>
      </c>
      <c r="X138" s="8">
        <f t="shared" si="92"/>
        <v>1</v>
      </c>
      <c r="Y138" s="8">
        <f t="shared" si="93"/>
        <v>1</v>
      </c>
      <c r="Z138" s="8">
        <f t="shared" si="94"/>
        <v>1</v>
      </c>
      <c r="AA138" s="8">
        <f t="shared" si="95"/>
        <v>1</v>
      </c>
      <c r="AB138" s="8">
        <f t="shared" si="96"/>
        <v>1</v>
      </c>
      <c r="AC138" s="8">
        <f t="shared" si="97"/>
        <v>1</v>
      </c>
      <c r="AD138" s="8">
        <f t="shared" si="98"/>
        <v>1</v>
      </c>
      <c r="AE138" s="8">
        <f t="shared" si="99"/>
        <v>1</v>
      </c>
      <c r="AF138" s="8">
        <f>AF105/AF116</f>
        <v>1</v>
      </c>
    </row>
  </sheetData>
  <conditionalFormatting sqref="W118:AF127">
    <cfRule type="notContainsBlanks" dxfId="0" priority="1">
      <formula>LEN(TRIM(W118))&gt;0</formula>
    </cfRule>
  </conditionalFormatting>
  <conditionalFormatting sqref="W118:AF127">
    <cfRule type="notContainsBlanks" dxfId="0" priority="2">
      <formula>LEN(TRIM(W118))&gt;0</formula>
    </cfRule>
  </conditionalFormatting>
  <conditionalFormatting sqref="W118:AF127">
    <cfRule type="notContainsBlanks" dxfId="0" priority="3">
      <formula>LEN(TRIM(W118))&gt;0</formula>
    </cfRule>
  </conditionalFormatting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39" width="6.71"/>
  </cols>
  <sheetData>
    <row r="1">
      <c r="A1" s="57"/>
      <c r="B1" s="68" t="s">
        <v>57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  <c r="N1" s="57"/>
      <c r="O1" s="57"/>
      <c r="P1" s="57"/>
      <c r="Q1" s="57"/>
      <c r="R1" s="57"/>
      <c r="S1" s="57"/>
      <c r="T1" s="57"/>
    </row>
    <row r="2">
      <c r="A2" s="57"/>
      <c r="B2" s="56" t="s">
        <v>58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  <c r="N2" s="57"/>
      <c r="O2" s="57"/>
      <c r="P2" s="57"/>
      <c r="Q2" s="57"/>
      <c r="R2" s="57"/>
      <c r="S2" s="57"/>
      <c r="T2" s="57"/>
    </row>
    <row r="3">
      <c r="A3" s="57"/>
      <c r="B3" s="56" t="s">
        <v>59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8"/>
      <c r="N3" s="57"/>
      <c r="O3" s="57"/>
      <c r="P3" s="57"/>
      <c r="Q3" s="57"/>
      <c r="R3" s="57"/>
      <c r="S3" s="57"/>
      <c r="T3" s="57"/>
    </row>
    <row r="4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  <c r="N4" s="57"/>
      <c r="O4" s="57"/>
      <c r="P4" s="57"/>
      <c r="Q4" s="57"/>
      <c r="R4" s="57"/>
      <c r="S4" s="57"/>
      <c r="T4" s="57"/>
    </row>
    <row r="5">
      <c r="A5" s="57"/>
      <c r="B5" s="57"/>
      <c r="C5" s="57"/>
      <c r="D5" s="57"/>
      <c r="E5" s="57"/>
      <c r="F5" s="57"/>
      <c r="G5" s="57"/>
      <c r="H5" s="57"/>
      <c r="I5" s="57"/>
      <c r="J5" s="99"/>
      <c r="K5" s="56"/>
      <c r="L5" s="57"/>
      <c r="M5" s="58"/>
      <c r="N5" s="57"/>
      <c r="O5" s="57"/>
      <c r="P5" s="57"/>
      <c r="Q5" s="57"/>
      <c r="R5" s="57"/>
      <c r="S5" s="57"/>
      <c r="T5" s="57"/>
    </row>
    <row r="6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8"/>
      <c r="N6" s="57"/>
      <c r="O6" s="57"/>
      <c r="P6" s="57"/>
      <c r="Q6" s="57"/>
      <c r="R6" s="57"/>
      <c r="S6" s="57"/>
      <c r="T6" s="57"/>
    </row>
    <row r="7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8"/>
      <c r="N7" s="57"/>
      <c r="O7" s="57"/>
      <c r="P7" s="57"/>
      <c r="Q7" s="57"/>
      <c r="R7" s="57"/>
      <c r="S7" s="57"/>
      <c r="T7" s="57"/>
    </row>
    <row r="8">
      <c r="A8" s="57"/>
      <c r="B8" s="100" t="s">
        <v>60</v>
      </c>
      <c r="C8" s="56" t="s">
        <v>61</v>
      </c>
      <c r="D8" s="57"/>
      <c r="E8" s="57"/>
      <c r="F8" s="57"/>
      <c r="G8" s="57"/>
      <c r="H8" s="57"/>
      <c r="I8" s="57"/>
      <c r="J8" s="57"/>
      <c r="K8" s="57"/>
      <c r="L8" s="57"/>
      <c r="M8" s="58"/>
      <c r="N8" s="57"/>
      <c r="O8" s="57"/>
      <c r="P8" s="57"/>
      <c r="Q8" s="57"/>
      <c r="R8" s="57"/>
      <c r="S8" s="57"/>
      <c r="T8" s="57"/>
    </row>
    <row r="9">
      <c r="A9" s="57"/>
      <c r="B9" s="1" t="s">
        <v>62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3"/>
      <c r="N9" s="92"/>
      <c r="O9" s="92"/>
      <c r="P9" s="92"/>
      <c r="Q9" s="92"/>
      <c r="R9" s="92"/>
      <c r="S9" s="92"/>
      <c r="T9" s="57"/>
    </row>
    <row r="10">
      <c r="A10" s="98"/>
      <c r="B10" s="101">
        <v>1.0</v>
      </c>
      <c r="C10" s="89">
        <v>0.0</v>
      </c>
      <c r="D10" s="89">
        <v>0.0</v>
      </c>
      <c r="E10" s="89">
        <v>0.0</v>
      </c>
      <c r="F10" s="89">
        <v>0.0</v>
      </c>
      <c r="G10" s="89">
        <v>0.0</v>
      </c>
      <c r="H10" s="89">
        <v>0.0</v>
      </c>
      <c r="I10" s="89">
        <v>0.0</v>
      </c>
      <c r="J10" s="89">
        <v>0.0</v>
      </c>
      <c r="K10" s="89">
        <v>0.0</v>
      </c>
      <c r="L10" s="89">
        <v>0.0</v>
      </c>
      <c r="M10" s="90">
        <v>0.0</v>
      </c>
      <c r="N10" s="89">
        <v>0.0</v>
      </c>
      <c r="O10" s="89">
        <v>0.0</v>
      </c>
      <c r="P10" s="89">
        <v>0.0</v>
      </c>
      <c r="Q10" s="89">
        <v>0.0</v>
      </c>
      <c r="R10" s="89">
        <v>0.0</v>
      </c>
      <c r="S10" s="89">
        <v>0.0</v>
      </c>
      <c r="T10" s="57"/>
    </row>
    <row r="11">
      <c r="A11" s="98"/>
      <c r="B11" s="89">
        <v>2.0</v>
      </c>
      <c r="C11" s="89">
        <v>1.0</v>
      </c>
      <c r="D11" s="89">
        <v>0.0</v>
      </c>
      <c r="E11" s="89">
        <v>0.0</v>
      </c>
      <c r="F11" s="89">
        <v>0.0</v>
      </c>
      <c r="G11" s="89">
        <v>0.0</v>
      </c>
      <c r="H11" s="89">
        <v>0.0</v>
      </c>
      <c r="I11" s="89">
        <v>0.0</v>
      </c>
      <c r="J11" s="89">
        <v>0.0</v>
      </c>
      <c r="K11" s="89">
        <v>0.0</v>
      </c>
      <c r="L11" s="89">
        <v>0.0</v>
      </c>
      <c r="M11" s="90">
        <v>0.0</v>
      </c>
      <c r="N11" s="89">
        <v>0.0</v>
      </c>
      <c r="O11" s="89">
        <v>0.0</v>
      </c>
      <c r="P11" s="89">
        <v>0.0</v>
      </c>
      <c r="Q11" s="89">
        <v>0.0</v>
      </c>
      <c r="R11" s="89">
        <v>0.0</v>
      </c>
      <c r="S11" s="89">
        <v>0.0</v>
      </c>
      <c r="T11" s="57"/>
    </row>
    <row r="12">
      <c r="A12" s="98"/>
      <c r="B12" s="89">
        <v>3.0</v>
      </c>
      <c r="C12" s="89">
        <v>3.0</v>
      </c>
      <c r="D12" s="89">
        <v>1.0</v>
      </c>
      <c r="E12" s="89">
        <v>0.0</v>
      </c>
      <c r="F12" s="89">
        <v>0.0</v>
      </c>
      <c r="G12" s="89">
        <v>0.0</v>
      </c>
      <c r="H12" s="89">
        <v>0.0</v>
      </c>
      <c r="I12" s="89">
        <v>0.0</v>
      </c>
      <c r="J12" s="89">
        <v>0.0</v>
      </c>
      <c r="K12" s="89">
        <v>0.0</v>
      </c>
      <c r="L12" s="89">
        <v>0.0</v>
      </c>
      <c r="M12" s="90">
        <v>0.0</v>
      </c>
      <c r="N12" s="89">
        <v>0.0</v>
      </c>
      <c r="O12" s="89">
        <v>0.0</v>
      </c>
      <c r="P12" s="89">
        <v>0.0</v>
      </c>
      <c r="Q12" s="89">
        <v>0.0</v>
      </c>
      <c r="R12" s="89">
        <v>0.0</v>
      </c>
      <c r="S12" s="89">
        <v>0.0</v>
      </c>
      <c r="T12" s="57"/>
    </row>
    <row r="13">
      <c r="A13" s="98"/>
      <c r="B13" s="89">
        <v>4.0</v>
      </c>
      <c r="C13" s="89">
        <v>6.0</v>
      </c>
      <c r="D13" s="89">
        <v>4.0</v>
      </c>
      <c r="E13" s="89">
        <v>1.0</v>
      </c>
      <c r="F13" s="89">
        <v>0.0</v>
      </c>
      <c r="G13" s="89">
        <v>0.0</v>
      </c>
      <c r="H13" s="89">
        <v>0.0</v>
      </c>
      <c r="I13" s="89">
        <v>0.0</v>
      </c>
      <c r="J13" s="89">
        <v>0.0</v>
      </c>
      <c r="K13" s="89">
        <v>0.0</v>
      </c>
      <c r="L13" s="89">
        <v>0.0</v>
      </c>
      <c r="M13" s="90">
        <v>0.0</v>
      </c>
      <c r="N13" s="89">
        <v>0.0</v>
      </c>
      <c r="O13" s="89">
        <v>0.0</v>
      </c>
      <c r="P13" s="89">
        <v>0.0</v>
      </c>
      <c r="Q13" s="89">
        <v>0.0</v>
      </c>
      <c r="R13" s="89">
        <v>0.0</v>
      </c>
      <c r="S13" s="89">
        <v>0.0</v>
      </c>
      <c r="T13" s="57"/>
    </row>
    <row r="14">
      <c r="A14" s="98"/>
      <c r="B14" s="89">
        <v>5.0</v>
      </c>
      <c r="C14" s="89">
        <v>10.0</v>
      </c>
      <c r="D14" s="89">
        <v>10.0</v>
      </c>
      <c r="E14" s="89">
        <v>5.0</v>
      </c>
      <c r="F14" s="89">
        <v>1.0</v>
      </c>
      <c r="G14" s="89">
        <v>0.0</v>
      </c>
      <c r="H14" s="89">
        <v>0.0</v>
      </c>
      <c r="I14" s="89">
        <v>0.0</v>
      </c>
      <c r="J14" s="89">
        <v>0.0</v>
      </c>
      <c r="K14" s="89">
        <v>0.0</v>
      </c>
      <c r="L14" s="89">
        <v>0.0</v>
      </c>
      <c r="M14" s="90">
        <v>0.0</v>
      </c>
      <c r="N14" s="89">
        <v>0.0</v>
      </c>
      <c r="O14" s="89">
        <v>0.0</v>
      </c>
      <c r="P14" s="89">
        <v>0.0</v>
      </c>
      <c r="Q14" s="89">
        <v>0.0</v>
      </c>
      <c r="R14" s="89">
        <v>0.0</v>
      </c>
      <c r="S14" s="89">
        <v>0.0</v>
      </c>
      <c r="T14" s="57"/>
    </row>
    <row r="15">
      <c r="A15" s="98"/>
      <c r="B15" s="89">
        <v>6.0</v>
      </c>
      <c r="C15" s="89">
        <v>15.0</v>
      </c>
      <c r="D15" s="89">
        <v>20.0</v>
      </c>
      <c r="E15" s="89">
        <v>15.0</v>
      </c>
      <c r="F15" s="89">
        <v>6.0</v>
      </c>
      <c r="G15" s="89">
        <v>1.0</v>
      </c>
      <c r="H15" s="89">
        <v>0.0</v>
      </c>
      <c r="I15" s="89">
        <v>0.0</v>
      </c>
      <c r="J15" s="89">
        <v>0.0</v>
      </c>
      <c r="K15" s="89">
        <v>0.0</v>
      </c>
      <c r="L15" s="89">
        <v>0.0</v>
      </c>
      <c r="M15" s="90">
        <v>0.0</v>
      </c>
      <c r="N15" s="89">
        <v>0.0</v>
      </c>
      <c r="O15" s="89">
        <v>0.0</v>
      </c>
      <c r="P15" s="89">
        <v>0.0</v>
      </c>
      <c r="Q15" s="89">
        <v>0.0</v>
      </c>
      <c r="R15" s="89">
        <v>0.0</v>
      </c>
      <c r="S15" s="89">
        <v>0.0</v>
      </c>
      <c r="T15" s="57"/>
    </row>
    <row r="16">
      <c r="A16" s="98"/>
      <c r="B16" s="89">
        <v>7.0</v>
      </c>
      <c r="C16" s="89">
        <v>21.0</v>
      </c>
      <c r="D16" s="89">
        <v>35.0</v>
      </c>
      <c r="E16" s="89">
        <v>35.0</v>
      </c>
      <c r="F16" s="89">
        <v>21.0</v>
      </c>
      <c r="G16" s="89">
        <v>7.0</v>
      </c>
      <c r="H16" s="89">
        <v>1.0</v>
      </c>
      <c r="I16" s="89">
        <v>0.0</v>
      </c>
      <c r="J16" s="89">
        <v>0.0</v>
      </c>
      <c r="K16" s="89">
        <v>0.0</v>
      </c>
      <c r="L16" s="89">
        <v>0.0</v>
      </c>
      <c r="M16" s="90">
        <v>0.0</v>
      </c>
      <c r="N16" s="89">
        <v>0.0</v>
      </c>
      <c r="O16" s="89">
        <v>0.0</v>
      </c>
      <c r="P16" s="89">
        <v>0.0</v>
      </c>
      <c r="Q16" s="89">
        <v>0.0</v>
      </c>
      <c r="R16" s="89">
        <v>0.0</v>
      </c>
      <c r="S16" s="89">
        <v>0.0</v>
      </c>
      <c r="T16" s="57"/>
    </row>
    <row r="17">
      <c r="A17" s="98"/>
      <c r="B17" s="89">
        <v>8.0</v>
      </c>
      <c r="C17" s="89">
        <v>28.0</v>
      </c>
      <c r="D17" s="89">
        <v>56.0</v>
      </c>
      <c r="E17" s="89">
        <v>70.0</v>
      </c>
      <c r="F17" s="89">
        <v>56.0</v>
      </c>
      <c r="G17" s="89">
        <v>28.0</v>
      </c>
      <c r="H17" s="89">
        <v>8.0</v>
      </c>
      <c r="I17" s="89">
        <v>1.0</v>
      </c>
      <c r="J17" s="89">
        <v>0.0</v>
      </c>
      <c r="K17" s="89">
        <v>0.0</v>
      </c>
      <c r="L17" s="89">
        <v>0.0</v>
      </c>
      <c r="M17" s="90">
        <v>0.0</v>
      </c>
      <c r="N17" s="89">
        <v>0.0</v>
      </c>
      <c r="O17" s="89">
        <v>0.0</v>
      </c>
      <c r="P17" s="89">
        <v>0.0</v>
      </c>
      <c r="Q17" s="89">
        <v>0.0</v>
      </c>
      <c r="R17" s="89">
        <v>0.0</v>
      </c>
      <c r="S17" s="89">
        <v>0.0</v>
      </c>
      <c r="T17" s="57"/>
    </row>
    <row r="18">
      <c r="A18" s="98"/>
      <c r="B18" s="89">
        <v>9.0</v>
      </c>
      <c r="C18" s="89">
        <v>36.0</v>
      </c>
      <c r="D18" s="89">
        <v>84.0</v>
      </c>
      <c r="E18" s="89">
        <v>126.0</v>
      </c>
      <c r="F18" s="89">
        <v>126.0</v>
      </c>
      <c r="G18" s="89">
        <v>84.0</v>
      </c>
      <c r="H18" s="89">
        <v>36.0</v>
      </c>
      <c r="I18" s="89">
        <v>9.0</v>
      </c>
      <c r="J18" s="89">
        <v>1.0</v>
      </c>
      <c r="K18" s="89">
        <v>0.0</v>
      </c>
      <c r="L18" s="89">
        <v>0.0</v>
      </c>
      <c r="M18" s="90">
        <v>0.0</v>
      </c>
      <c r="N18" s="89">
        <v>0.0</v>
      </c>
      <c r="O18" s="89">
        <v>0.0</v>
      </c>
      <c r="P18" s="89">
        <v>0.0</v>
      </c>
      <c r="Q18" s="89">
        <v>0.0</v>
      </c>
      <c r="R18" s="89">
        <v>0.0</v>
      </c>
      <c r="S18" s="89">
        <v>0.0</v>
      </c>
      <c r="T18" s="57"/>
    </row>
    <row r="19">
      <c r="A19" s="98"/>
      <c r="B19" s="89">
        <v>10.0</v>
      </c>
      <c r="C19" s="89">
        <v>45.0</v>
      </c>
      <c r="D19" s="89">
        <v>120.0</v>
      </c>
      <c r="E19" s="89">
        <v>210.0</v>
      </c>
      <c r="F19" s="89">
        <v>252.0</v>
      </c>
      <c r="G19" s="89">
        <v>210.0</v>
      </c>
      <c r="H19" s="89">
        <v>120.0</v>
      </c>
      <c r="I19" s="89">
        <v>45.0</v>
      </c>
      <c r="J19" s="89">
        <v>10.0</v>
      </c>
      <c r="K19" s="89">
        <v>1.0</v>
      </c>
      <c r="L19" s="89">
        <v>0.0</v>
      </c>
      <c r="M19" s="90">
        <v>0.0</v>
      </c>
      <c r="N19" s="89">
        <v>0.0</v>
      </c>
      <c r="O19" s="89">
        <v>0.0</v>
      </c>
      <c r="P19" s="89">
        <v>0.0</v>
      </c>
      <c r="Q19" s="89">
        <v>0.0</v>
      </c>
      <c r="R19" s="89">
        <v>0.0</v>
      </c>
      <c r="S19" s="89">
        <v>0.0</v>
      </c>
      <c r="T19" s="57"/>
    </row>
    <row r="20">
      <c r="A20" s="98"/>
      <c r="B20" s="89">
        <v>11.0</v>
      </c>
      <c r="C20" s="89">
        <v>55.0</v>
      </c>
      <c r="D20" s="89">
        <v>165.0</v>
      </c>
      <c r="E20" s="89">
        <v>330.0</v>
      </c>
      <c r="F20" s="89">
        <v>462.00000000000006</v>
      </c>
      <c r="G20" s="89">
        <v>462.00000000000006</v>
      </c>
      <c r="H20" s="89">
        <v>330.0</v>
      </c>
      <c r="I20" s="89">
        <v>165.0</v>
      </c>
      <c r="J20" s="89">
        <v>55.0</v>
      </c>
      <c r="K20" s="89">
        <v>11.0</v>
      </c>
      <c r="L20" s="89">
        <v>1.0</v>
      </c>
      <c r="M20" s="90">
        <v>0.0</v>
      </c>
      <c r="N20" s="89">
        <v>0.0</v>
      </c>
      <c r="O20" s="89">
        <v>0.0</v>
      </c>
      <c r="P20" s="89">
        <v>0.0</v>
      </c>
      <c r="Q20" s="89">
        <v>0.0</v>
      </c>
      <c r="R20" s="89">
        <v>0.0</v>
      </c>
      <c r="S20" s="89">
        <v>0.0</v>
      </c>
      <c r="T20" s="57"/>
    </row>
    <row r="21">
      <c r="A21" s="98"/>
      <c r="B21" s="89">
        <v>12.0</v>
      </c>
      <c r="C21" s="89">
        <v>66.0</v>
      </c>
      <c r="D21" s="89">
        <v>220.0</v>
      </c>
      <c r="E21" s="89">
        <v>495.0</v>
      </c>
      <c r="F21" s="89">
        <v>792.0</v>
      </c>
      <c r="G21" s="89">
        <v>924.0000000000001</v>
      </c>
      <c r="H21" s="89">
        <v>792.0</v>
      </c>
      <c r="I21" s="89">
        <v>495.0</v>
      </c>
      <c r="J21" s="89">
        <v>220.0</v>
      </c>
      <c r="K21" s="89">
        <v>66.0</v>
      </c>
      <c r="L21" s="89">
        <v>12.0</v>
      </c>
      <c r="M21" s="90">
        <v>1.0</v>
      </c>
      <c r="N21" s="89">
        <v>0.0</v>
      </c>
      <c r="O21" s="89">
        <v>0.0</v>
      </c>
      <c r="P21" s="89">
        <v>0.0</v>
      </c>
      <c r="Q21" s="89">
        <v>0.0</v>
      </c>
      <c r="R21" s="89">
        <v>0.0</v>
      </c>
      <c r="S21" s="89">
        <v>0.0</v>
      </c>
      <c r="T21" s="57"/>
    </row>
    <row r="22">
      <c r="A22" s="98"/>
      <c r="B22" s="89">
        <v>13.0</v>
      </c>
      <c r="C22" s="89">
        <v>78.0</v>
      </c>
      <c r="D22" s="89">
        <v>286.0</v>
      </c>
      <c r="E22" s="89">
        <v>715.0</v>
      </c>
      <c r="F22" s="89">
        <v>1287.0</v>
      </c>
      <c r="G22" s="89">
        <v>1715.9999999999998</v>
      </c>
      <c r="H22" s="89">
        <v>1715.9999999999998</v>
      </c>
      <c r="I22" s="89">
        <v>1287.0</v>
      </c>
      <c r="J22" s="89">
        <v>715.0</v>
      </c>
      <c r="K22" s="89">
        <v>286.0</v>
      </c>
      <c r="L22" s="89">
        <v>78.0</v>
      </c>
      <c r="M22" s="90">
        <v>13.0</v>
      </c>
      <c r="N22" s="89">
        <v>1.0</v>
      </c>
      <c r="O22" s="89">
        <v>0.0</v>
      </c>
      <c r="P22" s="89">
        <v>0.0</v>
      </c>
      <c r="Q22" s="89">
        <v>0.0</v>
      </c>
      <c r="R22" s="89">
        <v>0.0</v>
      </c>
      <c r="S22" s="89">
        <v>0.0</v>
      </c>
      <c r="T22" s="57"/>
    </row>
    <row r="23">
      <c r="A23" s="98"/>
      <c r="B23" s="89">
        <v>14.0</v>
      </c>
      <c r="C23" s="89">
        <v>91.0</v>
      </c>
      <c r="D23" s="89">
        <v>364.0</v>
      </c>
      <c r="E23" s="89">
        <v>1001.0</v>
      </c>
      <c r="F23" s="89">
        <v>2001.9999999999998</v>
      </c>
      <c r="G23" s="89">
        <v>3003.0</v>
      </c>
      <c r="H23" s="89">
        <v>3431.9999999999995</v>
      </c>
      <c r="I23" s="89">
        <v>3003.0</v>
      </c>
      <c r="J23" s="89">
        <v>2001.9999999999998</v>
      </c>
      <c r="K23" s="89">
        <v>1001.0</v>
      </c>
      <c r="L23" s="89">
        <v>364.0</v>
      </c>
      <c r="M23" s="90">
        <v>91.0</v>
      </c>
      <c r="N23" s="89">
        <v>14.0</v>
      </c>
      <c r="O23" s="89">
        <v>1.0</v>
      </c>
      <c r="P23" s="89">
        <v>0.0</v>
      </c>
      <c r="Q23" s="89">
        <v>0.0</v>
      </c>
      <c r="R23" s="89">
        <v>0.0</v>
      </c>
      <c r="S23" s="89">
        <v>0.0</v>
      </c>
      <c r="T23" s="57"/>
    </row>
    <row r="24">
      <c r="A24" s="98"/>
      <c r="B24" s="89">
        <v>15.0</v>
      </c>
      <c r="C24" s="89">
        <v>105.0</v>
      </c>
      <c r="D24" s="89">
        <v>455.0</v>
      </c>
      <c r="E24" s="89">
        <v>1365.0</v>
      </c>
      <c r="F24" s="89">
        <v>3003.0</v>
      </c>
      <c r="G24" s="89">
        <v>5004.999999999999</v>
      </c>
      <c r="H24" s="89">
        <v>6435.0</v>
      </c>
      <c r="I24" s="89">
        <v>6435.0</v>
      </c>
      <c r="J24" s="89">
        <v>5004.999999999999</v>
      </c>
      <c r="K24" s="89">
        <v>3003.0</v>
      </c>
      <c r="L24" s="89">
        <v>1365.0</v>
      </c>
      <c r="M24" s="90">
        <v>455.0</v>
      </c>
      <c r="N24" s="89">
        <v>105.0</v>
      </c>
      <c r="O24" s="89">
        <v>15.0</v>
      </c>
      <c r="P24" s="89">
        <v>1.0</v>
      </c>
      <c r="Q24" s="89">
        <v>0.0</v>
      </c>
      <c r="R24" s="89">
        <v>0.0</v>
      </c>
      <c r="S24" s="89">
        <v>0.0</v>
      </c>
      <c r="T24" s="57"/>
    </row>
    <row r="25">
      <c r="A25" s="98"/>
      <c r="B25" s="89">
        <v>16.0</v>
      </c>
      <c r="C25" s="89">
        <v>120.0</v>
      </c>
      <c r="D25" s="89">
        <v>560.0</v>
      </c>
      <c r="E25" s="89">
        <v>1820.0</v>
      </c>
      <c r="F25" s="89">
        <v>4368.0</v>
      </c>
      <c r="G25" s="89">
        <v>8008.0</v>
      </c>
      <c r="H25" s="89">
        <v>11439.999999999998</v>
      </c>
      <c r="I25" s="89">
        <v>12870.0</v>
      </c>
      <c r="J25" s="89">
        <v>11439.999999999998</v>
      </c>
      <c r="K25" s="89">
        <v>8008.0</v>
      </c>
      <c r="L25" s="89">
        <v>4368.0</v>
      </c>
      <c r="M25" s="90">
        <v>1820.0</v>
      </c>
      <c r="N25" s="89">
        <v>560.0</v>
      </c>
      <c r="O25" s="89">
        <v>120.0</v>
      </c>
      <c r="P25" s="89">
        <v>16.0</v>
      </c>
      <c r="Q25" s="89">
        <v>1.0</v>
      </c>
      <c r="R25" s="89">
        <v>0.0</v>
      </c>
      <c r="S25" s="89">
        <v>0.0</v>
      </c>
      <c r="T25" s="57"/>
    </row>
    <row r="26">
      <c r="A26" s="98"/>
      <c r="B26" s="89">
        <v>17.0</v>
      </c>
      <c r="C26" s="89">
        <v>136.0</v>
      </c>
      <c r="D26" s="89">
        <v>680.0</v>
      </c>
      <c r="E26" s="89">
        <v>2380.0</v>
      </c>
      <c r="F26" s="89">
        <v>6188.0</v>
      </c>
      <c r="G26" s="89">
        <v>12376.0</v>
      </c>
      <c r="H26" s="89">
        <v>19448.0</v>
      </c>
      <c r="I26" s="89">
        <v>24309.999999999996</v>
      </c>
      <c r="J26" s="89">
        <v>24309.999999999996</v>
      </c>
      <c r="K26" s="89">
        <v>19448.0</v>
      </c>
      <c r="L26" s="89">
        <v>12376.0</v>
      </c>
      <c r="M26" s="90">
        <v>6188.0</v>
      </c>
      <c r="N26" s="89">
        <v>2380.0</v>
      </c>
      <c r="O26" s="89">
        <v>680.0</v>
      </c>
      <c r="P26" s="89">
        <v>136.0</v>
      </c>
      <c r="Q26" s="89">
        <v>17.0</v>
      </c>
      <c r="R26" s="89">
        <v>1.0</v>
      </c>
      <c r="S26" s="89">
        <v>0.0</v>
      </c>
      <c r="T26" s="57"/>
    </row>
    <row r="27">
      <c r="A27" s="98"/>
      <c r="B27" s="89">
        <v>18.0</v>
      </c>
      <c r="C27" s="89">
        <v>153.0</v>
      </c>
      <c r="D27" s="89">
        <v>816.0</v>
      </c>
      <c r="E27" s="89">
        <v>3060.0</v>
      </c>
      <c r="F27" s="89">
        <v>8568.0</v>
      </c>
      <c r="G27" s="89">
        <v>18564.0</v>
      </c>
      <c r="H27" s="89">
        <v>31824.000000000004</v>
      </c>
      <c r="I27" s="89">
        <v>43758.0</v>
      </c>
      <c r="J27" s="89">
        <v>48619.99999999999</v>
      </c>
      <c r="K27" s="89">
        <v>43758.0</v>
      </c>
      <c r="L27" s="89">
        <v>31824.000000000004</v>
      </c>
      <c r="M27" s="90">
        <v>18564.0</v>
      </c>
      <c r="N27" s="89">
        <v>8568.0</v>
      </c>
      <c r="O27" s="89">
        <v>3060.0</v>
      </c>
      <c r="P27" s="89">
        <v>816.0</v>
      </c>
      <c r="Q27" s="89">
        <v>153.0</v>
      </c>
      <c r="R27" s="89">
        <v>18.0</v>
      </c>
      <c r="S27" s="89">
        <v>1.0</v>
      </c>
      <c r="T27" s="57"/>
    </row>
    <row r="28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8"/>
      <c r="N28" s="57"/>
      <c r="O28" s="57"/>
      <c r="P28" s="57"/>
      <c r="Q28" s="57"/>
      <c r="R28" s="57"/>
      <c r="S28" s="57"/>
      <c r="T28" s="57"/>
    </row>
    <row r="29">
      <c r="B29" s="103" t="s">
        <v>64</v>
      </c>
    </row>
    <row r="30">
      <c r="A30" s="57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</row>
    <row r="31">
      <c r="A31" s="98"/>
      <c r="B31" s="94">
        <f>vettori!B36</f>
        <v>1</v>
      </c>
      <c r="C31" s="94">
        <v>0.0</v>
      </c>
      <c r="D31" s="94">
        <v>0.0</v>
      </c>
      <c r="E31" s="94">
        <v>0.0</v>
      </c>
      <c r="F31" s="94">
        <v>0.0</v>
      </c>
      <c r="G31" s="94">
        <v>0.0</v>
      </c>
      <c r="H31" s="94">
        <v>0.0</v>
      </c>
      <c r="I31" s="94">
        <v>0.0</v>
      </c>
      <c r="J31" s="94">
        <v>0.0</v>
      </c>
      <c r="K31" s="94">
        <v>0.0</v>
      </c>
      <c r="L31" s="94">
        <v>0.0</v>
      </c>
      <c r="M31" s="94">
        <v>0.0</v>
      </c>
      <c r="N31" s="94">
        <v>0.0</v>
      </c>
      <c r="O31" s="94">
        <v>0.0</v>
      </c>
      <c r="P31" s="94">
        <v>0.0</v>
      </c>
      <c r="Q31" s="94">
        <v>0.0</v>
      </c>
      <c r="R31" s="94">
        <v>0.0</v>
      </c>
      <c r="S31" s="94">
        <v>0.0</v>
      </c>
      <c r="U31">
        <f t="array" ref="U31:AL48">minverse(B31:S48)</f>
        <v>1</v>
      </c>
      <c r="V31">
        <v>-7.21534817544787E-18</v>
      </c>
      <c r="W31">
        <v>-6.261951168433079E-17</v>
      </c>
      <c r="X31">
        <v>2.461351540391694E-17</v>
      </c>
      <c r="Y31">
        <v>-8.469110444971461E-19</v>
      </c>
      <c r="Z31">
        <v>-2.0891994831875567E-17</v>
      </c>
      <c r="AA31">
        <v>-2.264851667097373E-18</v>
      </c>
      <c r="AB31">
        <v>2.3282277547111328E-18</v>
      </c>
      <c r="AC31">
        <v>1.0070620791508815E-18</v>
      </c>
      <c r="AD31">
        <v>-4.7760382813510415E-19</v>
      </c>
      <c r="AE31">
        <v>3.8400970482587E-18</v>
      </c>
      <c r="AF31">
        <v>4.13783709423569E-18</v>
      </c>
      <c r="AG31">
        <v>3.4527147624773273E-18</v>
      </c>
      <c r="AH31">
        <v>-1.2014354022129614E-17</v>
      </c>
      <c r="AI31">
        <v>-1.2162951039823868E-17</v>
      </c>
      <c r="AJ31">
        <v>-2.290354813865584E-17</v>
      </c>
      <c r="AK31">
        <v>-9.237895645963886E-18</v>
      </c>
      <c r="AL31">
        <v>0.0</v>
      </c>
    </row>
    <row r="32">
      <c r="A32" s="98"/>
      <c r="B32" s="94">
        <f>vettori!B37</f>
        <v>0.9999999995</v>
      </c>
      <c r="C32" s="94">
        <f t="shared" ref="C32:S32" si="1">B31</f>
        <v>1</v>
      </c>
      <c r="D32" s="94">
        <f t="shared" si="1"/>
        <v>0</v>
      </c>
      <c r="E32" s="94">
        <f t="shared" si="1"/>
        <v>0</v>
      </c>
      <c r="F32" s="94">
        <f t="shared" si="1"/>
        <v>0</v>
      </c>
      <c r="G32" s="94">
        <f t="shared" si="1"/>
        <v>0</v>
      </c>
      <c r="H32" s="94">
        <f t="shared" si="1"/>
        <v>0</v>
      </c>
      <c r="I32" s="94">
        <f t="shared" si="1"/>
        <v>0</v>
      </c>
      <c r="J32" s="94">
        <f t="shared" si="1"/>
        <v>0</v>
      </c>
      <c r="K32" s="94">
        <f t="shared" si="1"/>
        <v>0</v>
      </c>
      <c r="L32" s="94">
        <f t="shared" si="1"/>
        <v>0</v>
      </c>
      <c r="M32" s="94">
        <f t="shared" si="1"/>
        <v>0</v>
      </c>
      <c r="N32" s="94">
        <f t="shared" si="1"/>
        <v>0</v>
      </c>
      <c r="O32" s="94">
        <f t="shared" si="1"/>
        <v>0</v>
      </c>
      <c r="P32" s="94">
        <f t="shared" si="1"/>
        <v>0</v>
      </c>
      <c r="Q32" s="94">
        <f t="shared" si="1"/>
        <v>0</v>
      </c>
      <c r="R32" s="94">
        <f t="shared" si="1"/>
        <v>0</v>
      </c>
      <c r="S32" s="94">
        <f t="shared" si="1"/>
        <v>0</v>
      </c>
      <c r="U32">
        <v>-0.9999999995027749</v>
      </c>
      <c r="V32">
        <v>0.9999999999999999</v>
      </c>
      <c r="W32">
        <v>3.846147477782679E-17</v>
      </c>
      <c r="X32">
        <v>3.1317051522067135E-17</v>
      </c>
      <c r="Y32">
        <v>1.8805401668197812E-17</v>
      </c>
      <c r="Z32">
        <v>2.9216254686460404E-17</v>
      </c>
      <c r="AA32">
        <v>1.1254482424938066E-18</v>
      </c>
      <c r="AB32">
        <v>3.392725752180168E-18</v>
      </c>
      <c r="AC32">
        <v>-3.83501762717848E-18</v>
      </c>
      <c r="AD32">
        <v>2.2478104503677293E-17</v>
      </c>
      <c r="AE32">
        <v>-6.928323756438467E-18</v>
      </c>
      <c r="AF32">
        <v>1.0194281808299284E-17</v>
      </c>
      <c r="AG32">
        <v>-1.8467290467260953E-17</v>
      </c>
      <c r="AH32">
        <v>5.5023295253785135E-17</v>
      </c>
      <c r="AI32">
        <v>-1.5781772695203396E-17</v>
      </c>
      <c r="AJ32">
        <v>-1.80876051289955E-17</v>
      </c>
      <c r="AK32">
        <v>-4.9639486147169193E-17</v>
      </c>
      <c r="AL32">
        <v>0.0</v>
      </c>
    </row>
    <row r="33">
      <c r="A33" s="98"/>
      <c r="B33" s="94">
        <f>vettori!B38</f>
        <v>0.916666667</v>
      </c>
      <c r="C33" s="94">
        <f t="shared" ref="C33:S33" si="2">B32</f>
        <v>0.9999999995</v>
      </c>
      <c r="D33" s="94">
        <f t="shared" si="2"/>
        <v>1</v>
      </c>
      <c r="E33" s="94">
        <f t="shared" si="2"/>
        <v>0</v>
      </c>
      <c r="F33" s="94">
        <f t="shared" si="2"/>
        <v>0</v>
      </c>
      <c r="G33" s="94">
        <f t="shared" si="2"/>
        <v>0</v>
      </c>
      <c r="H33" s="94">
        <f t="shared" si="2"/>
        <v>0</v>
      </c>
      <c r="I33" s="94">
        <f t="shared" si="2"/>
        <v>0</v>
      </c>
      <c r="J33" s="94">
        <f t="shared" si="2"/>
        <v>0</v>
      </c>
      <c r="K33" s="94">
        <f t="shared" si="2"/>
        <v>0</v>
      </c>
      <c r="L33" s="94">
        <f t="shared" si="2"/>
        <v>0</v>
      </c>
      <c r="M33" s="94">
        <f t="shared" si="2"/>
        <v>0</v>
      </c>
      <c r="N33" s="94">
        <f t="shared" si="2"/>
        <v>0</v>
      </c>
      <c r="O33" s="94">
        <f t="shared" si="2"/>
        <v>0</v>
      </c>
      <c r="P33" s="94">
        <f t="shared" si="2"/>
        <v>0</v>
      </c>
      <c r="Q33" s="94">
        <f t="shared" si="2"/>
        <v>0</v>
      </c>
      <c r="R33" s="94">
        <f t="shared" si="2"/>
        <v>0</v>
      </c>
      <c r="S33" s="94">
        <f t="shared" si="2"/>
        <v>0</v>
      </c>
      <c r="U33">
        <v>0.0833333320256233</v>
      </c>
      <c r="V33">
        <v>-0.9999999995027752</v>
      </c>
      <c r="W33">
        <v>1.0</v>
      </c>
      <c r="X33">
        <v>-7.237989258857603E-17</v>
      </c>
      <c r="Y33">
        <v>-5.158670653825619E-18</v>
      </c>
      <c r="Z33">
        <v>2.1923060810293817E-18</v>
      </c>
      <c r="AA33">
        <v>-1.844026164337072E-18</v>
      </c>
      <c r="AB33">
        <v>-9.817493704669091E-18</v>
      </c>
      <c r="AC33">
        <v>5.937825159361981E-18</v>
      </c>
      <c r="AD33">
        <v>-8.853120259891951E-18</v>
      </c>
      <c r="AE33">
        <v>-8.303657202015378E-19</v>
      </c>
      <c r="AF33">
        <v>-2.2829452866756672E-17</v>
      </c>
      <c r="AG33">
        <v>2.7406093019236006E-17</v>
      </c>
      <c r="AH33">
        <v>-8.032151065257353E-17</v>
      </c>
      <c r="AI33">
        <v>5.69320959966754E-17</v>
      </c>
      <c r="AJ33">
        <v>5.0243556968647223E-17</v>
      </c>
      <c r="AK33">
        <v>6.661451764074706E-18</v>
      </c>
      <c r="AL33">
        <v>0.0</v>
      </c>
    </row>
    <row r="34">
      <c r="A34" s="98"/>
      <c r="B34" s="94">
        <f>vettori!B39</f>
        <v>0.7499999998</v>
      </c>
      <c r="C34" s="94">
        <f t="shared" ref="C34:S34" si="3">B33</f>
        <v>0.916666667</v>
      </c>
      <c r="D34" s="94">
        <f t="shared" si="3"/>
        <v>0.9999999995</v>
      </c>
      <c r="E34" s="94">
        <f t="shared" si="3"/>
        <v>1</v>
      </c>
      <c r="F34" s="94">
        <f t="shared" si="3"/>
        <v>0</v>
      </c>
      <c r="G34" s="94">
        <f t="shared" si="3"/>
        <v>0</v>
      </c>
      <c r="H34" s="94">
        <f t="shared" si="3"/>
        <v>0</v>
      </c>
      <c r="I34" s="94">
        <f t="shared" si="3"/>
        <v>0</v>
      </c>
      <c r="J34" s="94">
        <f t="shared" si="3"/>
        <v>0</v>
      </c>
      <c r="K34" s="94">
        <f t="shared" si="3"/>
        <v>0</v>
      </c>
      <c r="L34" s="94">
        <f t="shared" si="3"/>
        <v>0</v>
      </c>
      <c r="M34" s="94">
        <f t="shared" si="3"/>
        <v>0</v>
      </c>
      <c r="N34" s="94">
        <f t="shared" si="3"/>
        <v>0</v>
      </c>
      <c r="O34" s="94">
        <f t="shared" si="3"/>
        <v>0</v>
      </c>
      <c r="P34" s="94">
        <f t="shared" si="3"/>
        <v>0</v>
      </c>
      <c r="Q34" s="94">
        <f t="shared" si="3"/>
        <v>0</v>
      </c>
      <c r="R34" s="94">
        <f t="shared" si="3"/>
        <v>0</v>
      </c>
      <c r="S34" s="94">
        <f t="shared" si="3"/>
        <v>0</v>
      </c>
      <c r="U34">
        <v>0.08333333474482989</v>
      </c>
      <c r="V34">
        <v>0.08333333202562335</v>
      </c>
      <c r="W34">
        <v>-0.9999999995027752</v>
      </c>
      <c r="X34">
        <v>1.0000000000000002</v>
      </c>
      <c r="Y34">
        <v>-6.131078191514792E-18</v>
      </c>
      <c r="Z34">
        <v>-1.2131273939400737E-17</v>
      </c>
      <c r="AA34">
        <v>2.407801124515248E-18</v>
      </c>
      <c r="AB34">
        <v>1.678372156911651E-18</v>
      </c>
      <c r="AC34">
        <v>-4.2442103451553856E-19</v>
      </c>
      <c r="AD34">
        <v>1.2499284797224873E-18</v>
      </c>
      <c r="AE34">
        <v>5.266657903810985E-18</v>
      </c>
      <c r="AF34">
        <v>-4.420086003401158E-18</v>
      </c>
      <c r="AG34">
        <v>-2.4605613243940323E-17</v>
      </c>
      <c r="AH34">
        <v>5.2692575052375E-17</v>
      </c>
      <c r="AI34">
        <v>-4.19498481220774E-17</v>
      </c>
      <c r="AJ34">
        <v>-2.0939486554011944E-17</v>
      </c>
      <c r="AK34">
        <v>5.331426960552577E-17</v>
      </c>
      <c r="AL34">
        <v>0.0</v>
      </c>
    </row>
    <row r="35">
      <c r="A35" s="98"/>
      <c r="B35" s="94">
        <f>vettori!B40</f>
        <v>0.5291666668</v>
      </c>
      <c r="C35" s="94">
        <f t="shared" ref="C35:S35" si="4">B34</f>
        <v>0.7499999998</v>
      </c>
      <c r="D35" s="94">
        <f t="shared" si="4"/>
        <v>0.916666667</v>
      </c>
      <c r="E35" s="94">
        <f t="shared" si="4"/>
        <v>0.9999999995</v>
      </c>
      <c r="F35" s="94">
        <f t="shared" si="4"/>
        <v>1</v>
      </c>
      <c r="G35" s="94">
        <f t="shared" si="4"/>
        <v>0</v>
      </c>
      <c r="H35" s="94">
        <f t="shared" si="4"/>
        <v>0</v>
      </c>
      <c r="I35" s="94">
        <f t="shared" si="4"/>
        <v>0</v>
      </c>
      <c r="J35" s="94">
        <f t="shared" si="4"/>
        <v>0</v>
      </c>
      <c r="K35" s="94">
        <f t="shared" si="4"/>
        <v>0</v>
      </c>
      <c r="L35" s="94">
        <f t="shared" si="4"/>
        <v>0</v>
      </c>
      <c r="M35" s="94">
        <f t="shared" si="4"/>
        <v>0</v>
      </c>
      <c r="N35" s="94">
        <f t="shared" si="4"/>
        <v>0</v>
      </c>
      <c r="O35" s="94">
        <f t="shared" si="4"/>
        <v>0</v>
      </c>
      <c r="P35" s="94">
        <f t="shared" si="4"/>
        <v>0</v>
      </c>
      <c r="Q35" s="94">
        <f t="shared" si="4"/>
        <v>0</v>
      </c>
      <c r="R35" s="94">
        <f t="shared" si="4"/>
        <v>0</v>
      </c>
      <c r="S35" s="94">
        <f t="shared" si="4"/>
        <v>0</v>
      </c>
      <c r="U35">
        <v>0.061111110192140806</v>
      </c>
      <c r="V35">
        <v>0.08333333474483026</v>
      </c>
      <c r="W35">
        <v>0.08333333202562343</v>
      </c>
      <c r="X35">
        <v>-0.9999999995027753</v>
      </c>
      <c r="Y35">
        <v>1.0000000000000004</v>
      </c>
      <c r="Z35">
        <v>2.2045759382947813E-16</v>
      </c>
      <c r="AA35">
        <v>1.0710352465430484E-19</v>
      </c>
      <c r="AB35">
        <v>2.0071839977389495E-18</v>
      </c>
      <c r="AC35">
        <v>2.429991107651073E-20</v>
      </c>
      <c r="AD35">
        <v>-2.1883398755672762E-18</v>
      </c>
      <c r="AE35">
        <v>-2.149362996387772E-18</v>
      </c>
      <c r="AF35">
        <v>-7.027063597282493E-18</v>
      </c>
      <c r="AG35">
        <v>3.2044182323231436E-17</v>
      </c>
      <c r="AH35">
        <v>-2.9331351949615787E-17</v>
      </c>
      <c r="AI35">
        <v>-9.765344793150572E-18</v>
      </c>
      <c r="AJ35">
        <v>2.0828760623801054E-17</v>
      </c>
      <c r="AK35">
        <v>-2.0255854768310448E-17</v>
      </c>
      <c r="AL35">
        <v>0.0</v>
      </c>
    </row>
    <row r="36">
      <c r="A36" s="98"/>
      <c r="B36" s="94">
        <f>vettori!B41</f>
        <v>0.3124999999</v>
      </c>
      <c r="C36" s="94">
        <f t="shared" ref="C36:S36" si="5">B35</f>
        <v>0.5291666668</v>
      </c>
      <c r="D36" s="94">
        <f t="shared" si="5"/>
        <v>0.7499999998</v>
      </c>
      <c r="E36" s="94">
        <f t="shared" si="5"/>
        <v>0.916666667</v>
      </c>
      <c r="F36" s="94">
        <f t="shared" si="5"/>
        <v>0.9999999995</v>
      </c>
      <c r="G36" s="94">
        <f t="shared" si="5"/>
        <v>1</v>
      </c>
      <c r="H36" s="94">
        <f t="shared" si="5"/>
        <v>0</v>
      </c>
      <c r="I36" s="94">
        <f t="shared" si="5"/>
        <v>0</v>
      </c>
      <c r="J36" s="94">
        <f t="shared" si="5"/>
        <v>0</v>
      </c>
      <c r="K36" s="94">
        <f t="shared" si="5"/>
        <v>0</v>
      </c>
      <c r="L36" s="94">
        <f t="shared" si="5"/>
        <v>0</v>
      </c>
      <c r="M36" s="94">
        <f t="shared" si="5"/>
        <v>0</v>
      </c>
      <c r="N36" s="94">
        <f t="shared" si="5"/>
        <v>0</v>
      </c>
      <c r="O36" s="94">
        <f t="shared" si="5"/>
        <v>0</v>
      </c>
      <c r="P36" s="94">
        <f t="shared" si="5"/>
        <v>0</v>
      </c>
      <c r="Q36" s="94">
        <f t="shared" si="5"/>
        <v>0</v>
      </c>
      <c r="R36" s="94">
        <f t="shared" si="5"/>
        <v>0</v>
      </c>
      <c r="S36" s="94">
        <f t="shared" si="5"/>
        <v>0</v>
      </c>
      <c r="U36">
        <v>0.016666667256612578</v>
      </c>
      <c r="V36">
        <v>0.06111111019214056</v>
      </c>
      <c r="W36">
        <v>0.08333333474483036</v>
      </c>
      <c r="X36">
        <v>0.0833333320256237</v>
      </c>
      <c r="Y36">
        <v>-0.9999999995027757</v>
      </c>
      <c r="Z36">
        <v>0.9999999999999999</v>
      </c>
      <c r="AA36">
        <v>1.0848308179399346E-19</v>
      </c>
      <c r="AB36">
        <v>-3.7018705101049376E-19</v>
      </c>
      <c r="AC36">
        <v>-4.338053159851056E-18</v>
      </c>
      <c r="AD36">
        <v>3.2109288818230806E-18</v>
      </c>
      <c r="AE36">
        <v>-1.3036428792904837E-18</v>
      </c>
      <c r="AF36">
        <v>2.4292309579313042E-17</v>
      </c>
      <c r="AG36">
        <v>-3.558143674221764E-17</v>
      </c>
      <c r="AH36">
        <v>1.2152111316805038E-17</v>
      </c>
      <c r="AI36">
        <v>6.6280560418518175E-18</v>
      </c>
      <c r="AJ36">
        <v>7.069461738638316E-18</v>
      </c>
      <c r="AK36">
        <v>-1.500402190207778E-17</v>
      </c>
      <c r="AL36">
        <v>0.0</v>
      </c>
    </row>
    <row r="37">
      <c r="A37" s="98"/>
      <c r="B37" s="94">
        <f>vettori!B42</f>
        <v>0.1644345238</v>
      </c>
      <c r="C37" s="94">
        <f t="shared" ref="C37:S37" si="6">B36</f>
        <v>0.3124999999</v>
      </c>
      <c r="D37" s="94">
        <f t="shared" si="6"/>
        <v>0.5291666668</v>
      </c>
      <c r="E37" s="94">
        <f t="shared" si="6"/>
        <v>0.7499999998</v>
      </c>
      <c r="F37" s="94">
        <f t="shared" si="6"/>
        <v>0.916666667</v>
      </c>
      <c r="G37" s="94">
        <f t="shared" si="6"/>
        <v>0.9999999995</v>
      </c>
      <c r="H37" s="94">
        <f t="shared" si="6"/>
        <v>1</v>
      </c>
      <c r="I37" s="94">
        <f t="shared" si="6"/>
        <v>0</v>
      </c>
      <c r="J37" s="94">
        <f t="shared" si="6"/>
        <v>0</v>
      </c>
      <c r="K37" s="94">
        <f t="shared" si="6"/>
        <v>0</v>
      </c>
      <c r="L37" s="94">
        <f t="shared" si="6"/>
        <v>0</v>
      </c>
      <c r="M37" s="94">
        <f t="shared" si="6"/>
        <v>0</v>
      </c>
      <c r="N37" s="94">
        <f t="shared" si="6"/>
        <v>0</v>
      </c>
      <c r="O37" s="94">
        <f t="shared" si="6"/>
        <v>0</v>
      </c>
      <c r="P37" s="94">
        <f t="shared" si="6"/>
        <v>0</v>
      </c>
      <c r="Q37" s="94">
        <f t="shared" si="6"/>
        <v>0</v>
      </c>
      <c r="R37" s="94">
        <f t="shared" si="6"/>
        <v>0</v>
      </c>
      <c r="S37" s="94">
        <f t="shared" si="6"/>
        <v>0</v>
      </c>
      <c r="U37">
        <v>-0.03121693160712739</v>
      </c>
      <c r="V37">
        <v>0.01666666725661242</v>
      </c>
      <c r="W37">
        <v>0.06111111019214074</v>
      </c>
      <c r="X37">
        <v>0.08333333474483003</v>
      </c>
      <c r="Y37">
        <v>0.08333333202562351</v>
      </c>
      <c r="Z37">
        <v>-0.999999999502775</v>
      </c>
      <c r="AA37">
        <v>0.9999999999999996</v>
      </c>
      <c r="AB37">
        <v>-1.1095365096480088E-16</v>
      </c>
      <c r="AC37">
        <v>2.8173667760400706E-18</v>
      </c>
      <c r="AD37">
        <v>-1.7181045932899244E-18</v>
      </c>
      <c r="AE37">
        <v>5.495099012499318E-22</v>
      </c>
      <c r="AF37">
        <v>-1.647314421413732E-17</v>
      </c>
      <c r="AG37">
        <v>1.6471789668071916E-17</v>
      </c>
      <c r="AH37">
        <v>1.2139624648251289E-17</v>
      </c>
      <c r="AI37">
        <v>-6.944076726365006E-18</v>
      </c>
      <c r="AJ37">
        <v>-1.9059436201262113E-17</v>
      </c>
      <c r="AK37">
        <v>-1.6216025998588E-18</v>
      </c>
      <c r="AL37">
        <v>0.0</v>
      </c>
    </row>
    <row r="38">
      <c r="A38" s="98"/>
      <c r="B38" s="94">
        <f>vettori!B43</f>
        <v>0.109375</v>
      </c>
      <c r="C38" s="94">
        <f t="shared" ref="C38:S38" si="7">B37</f>
        <v>0.1644345238</v>
      </c>
      <c r="D38" s="94">
        <f t="shared" si="7"/>
        <v>0.3124999999</v>
      </c>
      <c r="E38" s="94">
        <f t="shared" si="7"/>
        <v>0.5291666668</v>
      </c>
      <c r="F38" s="94">
        <f t="shared" si="7"/>
        <v>0.7499999998</v>
      </c>
      <c r="G38" s="94">
        <f t="shared" si="7"/>
        <v>0.916666667</v>
      </c>
      <c r="H38" s="94">
        <f t="shared" si="7"/>
        <v>0.9999999995</v>
      </c>
      <c r="I38" s="94">
        <f t="shared" si="7"/>
        <v>1</v>
      </c>
      <c r="J38" s="94">
        <f t="shared" si="7"/>
        <v>0</v>
      </c>
      <c r="K38" s="94">
        <f t="shared" si="7"/>
        <v>0</v>
      </c>
      <c r="L38" s="94">
        <f t="shared" si="7"/>
        <v>0</v>
      </c>
      <c r="M38" s="94">
        <f t="shared" si="7"/>
        <v>0</v>
      </c>
      <c r="N38" s="94">
        <f t="shared" si="7"/>
        <v>0</v>
      </c>
      <c r="O38" s="94">
        <f t="shared" si="7"/>
        <v>0</v>
      </c>
      <c r="P38" s="94">
        <f t="shared" si="7"/>
        <v>0</v>
      </c>
      <c r="Q38" s="94">
        <f t="shared" si="7"/>
        <v>0</v>
      </c>
      <c r="R38" s="94">
        <f t="shared" si="7"/>
        <v>0</v>
      </c>
      <c r="S38" s="94">
        <f t="shared" si="7"/>
        <v>0</v>
      </c>
      <c r="U38">
        <v>-0.04497354482850822</v>
      </c>
      <c r="V38">
        <v>-0.031216931607127265</v>
      </c>
      <c r="W38">
        <v>0.016666667256612373</v>
      </c>
      <c r="X38">
        <v>0.06111111019214073</v>
      </c>
      <c r="Y38">
        <v>0.08333333474483041</v>
      </c>
      <c r="Z38">
        <v>0.08333333202562301</v>
      </c>
      <c r="AA38">
        <v>-0.9999999995027747</v>
      </c>
      <c r="AB38">
        <v>0.9999999999999999</v>
      </c>
      <c r="AC38">
        <v>-6.509517611983838E-19</v>
      </c>
      <c r="AD38">
        <v>6.548511316970855E-19</v>
      </c>
      <c r="AE38">
        <v>-1.3003226693580103E-18</v>
      </c>
      <c r="AF38">
        <v>9.113044317894561E-18</v>
      </c>
      <c r="AG38">
        <v>-3.4655233241650515E-18</v>
      </c>
      <c r="AH38">
        <v>-1.562105786273402E-17</v>
      </c>
      <c r="AI38">
        <v>1.5129875167488624E-17</v>
      </c>
      <c r="AJ38">
        <v>-9.588047588028392E-20</v>
      </c>
      <c r="AK38">
        <v>1.2148793291506727E-17</v>
      </c>
      <c r="AL38">
        <v>0.0</v>
      </c>
    </row>
    <row r="39">
      <c r="A39" s="98"/>
      <c r="B39" s="94">
        <f>vettori!B44</f>
        <v>0.09557291667</v>
      </c>
      <c r="C39" s="94">
        <f t="shared" ref="C39:S39" si="8">B38</f>
        <v>0.109375</v>
      </c>
      <c r="D39" s="94">
        <f t="shared" si="8"/>
        <v>0.1644345238</v>
      </c>
      <c r="E39" s="94">
        <f t="shared" si="8"/>
        <v>0.3124999999</v>
      </c>
      <c r="F39" s="94">
        <f t="shared" si="8"/>
        <v>0.5291666668</v>
      </c>
      <c r="G39" s="94">
        <f t="shared" si="8"/>
        <v>0.7499999998</v>
      </c>
      <c r="H39" s="94">
        <f t="shared" si="8"/>
        <v>0.916666667</v>
      </c>
      <c r="I39" s="94">
        <f t="shared" si="8"/>
        <v>0.9999999995</v>
      </c>
      <c r="J39" s="94">
        <f t="shared" si="8"/>
        <v>1</v>
      </c>
      <c r="K39" s="94">
        <f t="shared" si="8"/>
        <v>0</v>
      </c>
      <c r="L39" s="94">
        <f t="shared" si="8"/>
        <v>0</v>
      </c>
      <c r="M39" s="94">
        <f t="shared" si="8"/>
        <v>0</v>
      </c>
      <c r="N39" s="94">
        <f t="shared" si="8"/>
        <v>0</v>
      </c>
      <c r="O39" s="94">
        <f t="shared" si="8"/>
        <v>0</v>
      </c>
      <c r="P39" s="94">
        <f t="shared" si="8"/>
        <v>0</v>
      </c>
      <c r="Q39" s="94">
        <f t="shared" si="8"/>
        <v>0</v>
      </c>
      <c r="R39" s="94">
        <f t="shared" si="8"/>
        <v>0</v>
      </c>
      <c r="S39" s="94">
        <f t="shared" si="8"/>
        <v>0</v>
      </c>
      <c r="U39">
        <v>0.002808641928543892</v>
      </c>
      <c r="V39">
        <v>-0.04497354482850817</v>
      </c>
      <c r="W39">
        <v>-0.031216931607127477</v>
      </c>
      <c r="X39">
        <v>0.016666667256612498</v>
      </c>
      <c r="Y39">
        <v>0.06111111019214064</v>
      </c>
      <c r="Z39">
        <v>0.08333333474483028</v>
      </c>
      <c r="AA39">
        <v>0.08333333202562336</v>
      </c>
      <c r="AB39">
        <v>-0.9999999995027754</v>
      </c>
      <c r="AC39">
        <v>1.0000000000000002</v>
      </c>
      <c r="AD39">
        <v>2.2201622349952815E-16</v>
      </c>
      <c r="AE39">
        <v>2.1544555146289233E-18</v>
      </c>
      <c r="AF39">
        <v>-8.587576602209033E-18</v>
      </c>
      <c r="AG39">
        <v>6.506944461217136E-18</v>
      </c>
      <c r="AH39">
        <v>7.601518717364493E-19</v>
      </c>
      <c r="AI39">
        <v>-6.782128244493235E-19</v>
      </c>
      <c r="AJ39">
        <v>5.9764969557250065E-18</v>
      </c>
      <c r="AK39">
        <v>-4.544896111125689E-18</v>
      </c>
      <c r="AL39">
        <v>0.0</v>
      </c>
    </row>
    <row r="40">
      <c r="A40" s="98"/>
      <c r="B40" s="94">
        <f>vettori!B45</f>
        <v>0.03515624999</v>
      </c>
      <c r="C40" s="94">
        <f t="shared" ref="C40:S40" si="9">B39</f>
        <v>0.09557291667</v>
      </c>
      <c r="D40" s="94">
        <f t="shared" si="9"/>
        <v>0.109375</v>
      </c>
      <c r="E40" s="94">
        <f t="shared" si="9"/>
        <v>0.1644345238</v>
      </c>
      <c r="F40" s="94">
        <f t="shared" si="9"/>
        <v>0.3124999999</v>
      </c>
      <c r="G40" s="94">
        <f t="shared" si="9"/>
        <v>0.5291666668</v>
      </c>
      <c r="H40" s="94">
        <f t="shared" si="9"/>
        <v>0.7499999998</v>
      </c>
      <c r="I40" s="94">
        <f t="shared" si="9"/>
        <v>0.916666667</v>
      </c>
      <c r="J40" s="94">
        <f t="shared" si="9"/>
        <v>0.9999999995</v>
      </c>
      <c r="K40" s="94">
        <f t="shared" si="9"/>
        <v>1</v>
      </c>
      <c r="L40" s="94">
        <f t="shared" si="9"/>
        <v>0</v>
      </c>
      <c r="M40" s="94">
        <f t="shared" si="9"/>
        <v>0</v>
      </c>
      <c r="N40" s="94">
        <f t="shared" si="9"/>
        <v>0</v>
      </c>
      <c r="O40" s="94">
        <f t="shared" si="9"/>
        <v>0</v>
      </c>
      <c r="P40" s="94">
        <f t="shared" si="9"/>
        <v>0</v>
      </c>
      <c r="Q40" s="94">
        <f t="shared" si="9"/>
        <v>0</v>
      </c>
      <c r="R40" s="94">
        <f t="shared" si="9"/>
        <v>0</v>
      </c>
      <c r="S40" s="94">
        <f t="shared" si="9"/>
        <v>0</v>
      </c>
      <c r="U40">
        <v>0.07151234574057569</v>
      </c>
      <c r="V40">
        <v>0.002808641928543866</v>
      </c>
      <c r="W40">
        <v>-0.044973544828508086</v>
      </c>
      <c r="X40">
        <v>-0.031216931607127376</v>
      </c>
      <c r="Y40">
        <v>0.016666667256612363</v>
      </c>
      <c r="Z40">
        <v>0.06111111019214088</v>
      </c>
      <c r="AA40">
        <v>0.0833333347448299</v>
      </c>
      <c r="AB40">
        <v>0.08333333202562354</v>
      </c>
      <c r="AC40">
        <v>-0.999999999502775</v>
      </c>
      <c r="AD40">
        <v>0.9999999999999998</v>
      </c>
      <c r="AE40">
        <v>-4.3365620123496046E-19</v>
      </c>
      <c r="AF40">
        <v>3.900547601298087E-18</v>
      </c>
      <c r="AG40">
        <v>-4.3410104382371274E-18</v>
      </c>
      <c r="AH40">
        <v>-2.6799374559139073E-22</v>
      </c>
      <c r="AI40">
        <v>-5.678208880027483E-18</v>
      </c>
      <c r="AJ40">
        <v>1.7992211882730583E-18</v>
      </c>
      <c r="AK40">
        <v>2.8820035672197333E-18</v>
      </c>
      <c r="AL40">
        <v>0.0</v>
      </c>
    </row>
    <row r="41">
      <c r="A41" s="98"/>
      <c r="B41" s="94">
        <f>vettori!B46</f>
        <v>-0.05607836174</v>
      </c>
      <c r="C41" s="94">
        <f t="shared" ref="C41:S41" si="10">B40</f>
        <v>0.03515624999</v>
      </c>
      <c r="D41" s="94">
        <f t="shared" si="10"/>
        <v>0.09557291667</v>
      </c>
      <c r="E41" s="94">
        <f t="shared" si="10"/>
        <v>0.109375</v>
      </c>
      <c r="F41" s="94">
        <f t="shared" si="10"/>
        <v>0.1644345238</v>
      </c>
      <c r="G41" s="94">
        <f t="shared" si="10"/>
        <v>0.3124999999</v>
      </c>
      <c r="H41" s="94">
        <f t="shared" si="10"/>
        <v>0.5291666668</v>
      </c>
      <c r="I41" s="94">
        <f t="shared" si="10"/>
        <v>0.7499999998</v>
      </c>
      <c r="J41" s="94">
        <f t="shared" si="10"/>
        <v>0.916666667</v>
      </c>
      <c r="K41" s="94">
        <f t="shared" si="10"/>
        <v>0.9999999995</v>
      </c>
      <c r="L41" s="94">
        <f t="shared" si="10"/>
        <v>1</v>
      </c>
      <c r="M41" s="94">
        <f t="shared" si="10"/>
        <v>0</v>
      </c>
      <c r="N41" s="94">
        <f t="shared" si="10"/>
        <v>0</v>
      </c>
      <c r="O41" s="94">
        <f t="shared" si="10"/>
        <v>0</v>
      </c>
      <c r="P41" s="94">
        <f t="shared" si="10"/>
        <v>0</v>
      </c>
      <c r="Q41" s="94">
        <f t="shared" si="10"/>
        <v>0</v>
      </c>
      <c r="R41" s="94">
        <f t="shared" si="10"/>
        <v>0</v>
      </c>
      <c r="S41" s="94">
        <f t="shared" si="10"/>
        <v>0</v>
      </c>
      <c r="U41">
        <v>0.03506069292504633</v>
      </c>
      <c r="V41">
        <v>0.07151234574057574</v>
      </c>
      <c r="W41">
        <v>0.0028086419285439286</v>
      </c>
      <c r="X41">
        <v>-0.04497354482850819</v>
      </c>
      <c r="Y41">
        <v>-0.03121693160712732</v>
      </c>
      <c r="Z41">
        <v>0.01666666725661226</v>
      </c>
      <c r="AA41">
        <v>0.061111110192141015</v>
      </c>
      <c r="AB41">
        <v>0.08333333474483015</v>
      </c>
      <c r="AC41">
        <v>0.08333333202562329</v>
      </c>
      <c r="AD41">
        <v>-0.9999999995027751</v>
      </c>
      <c r="AE41">
        <v>0.9999999999999998</v>
      </c>
      <c r="AF41">
        <v>1.7294726110907213E-18</v>
      </c>
      <c r="AG41">
        <v>-3.4777671073167215E-18</v>
      </c>
      <c r="AH41">
        <v>6.936712329498164E-18</v>
      </c>
      <c r="AI41">
        <v>-1.4169761411985676E-18</v>
      </c>
      <c r="AJ41">
        <v>-6.755889434218322E-18</v>
      </c>
      <c r="AK41">
        <v>-4.87757541904268E-19</v>
      </c>
      <c r="AL41">
        <v>0.0</v>
      </c>
    </row>
    <row r="42">
      <c r="A42" s="98"/>
      <c r="B42" s="94">
        <f>vettori!B47</f>
        <v>0.0107421875</v>
      </c>
      <c r="C42" s="94">
        <f t="shared" ref="C42:S42" si="11">B41</f>
        <v>-0.05607836174</v>
      </c>
      <c r="D42" s="94">
        <f t="shared" si="11"/>
        <v>0.03515624999</v>
      </c>
      <c r="E42" s="94">
        <f t="shared" si="11"/>
        <v>0.09557291667</v>
      </c>
      <c r="F42" s="94">
        <f t="shared" si="11"/>
        <v>0.109375</v>
      </c>
      <c r="G42" s="94">
        <f t="shared" si="11"/>
        <v>0.1644345238</v>
      </c>
      <c r="H42" s="94">
        <f t="shared" si="11"/>
        <v>0.3124999999</v>
      </c>
      <c r="I42" s="94">
        <f t="shared" si="11"/>
        <v>0.5291666668</v>
      </c>
      <c r="J42" s="94">
        <f t="shared" si="11"/>
        <v>0.7499999998</v>
      </c>
      <c r="K42" s="94">
        <f t="shared" si="11"/>
        <v>0.916666667</v>
      </c>
      <c r="L42" s="94">
        <f t="shared" si="11"/>
        <v>0.9999999995</v>
      </c>
      <c r="M42" s="94">
        <f t="shared" si="11"/>
        <v>1</v>
      </c>
      <c r="N42" s="94">
        <f t="shared" si="11"/>
        <v>0</v>
      </c>
      <c r="O42" s="94">
        <f t="shared" si="11"/>
        <v>0</v>
      </c>
      <c r="P42" s="94">
        <f t="shared" si="11"/>
        <v>0</v>
      </c>
      <c r="Q42" s="94">
        <f t="shared" si="11"/>
        <v>0</v>
      </c>
      <c r="R42" s="94">
        <f t="shared" si="11"/>
        <v>0</v>
      </c>
      <c r="S42" s="94">
        <f t="shared" si="11"/>
        <v>0</v>
      </c>
      <c r="U42">
        <v>-0.1563056157223346</v>
      </c>
      <c r="V42">
        <v>0.03506069292504628</v>
      </c>
      <c r="W42">
        <v>0.0715123457405757</v>
      </c>
      <c r="X42">
        <v>0.002808641928543887</v>
      </c>
      <c r="Y42">
        <v>-0.04497354482850817</v>
      </c>
      <c r="Z42">
        <v>-0.031216931607127345</v>
      </c>
      <c r="AA42">
        <v>0.016666667256612516</v>
      </c>
      <c r="AB42">
        <v>0.06111111019214073</v>
      </c>
      <c r="AC42">
        <v>0.08333333474483014</v>
      </c>
      <c r="AD42">
        <v>0.08333333202562315</v>
      </c>
      <c r="AE42">
        <v>-0.9999999995027749</v>
      </c>
      <c r="AF42">
        <v>0.9999999999999997</v>
      </c>
      <c r="AG42">
        <v>3.481061651612456E-18</v>
      </c>
      <c r="AH42">
        <v>-3.481061651612456E-18</v>
      </c>
      <c r="AI42">
        <v>7.792582362403713E-18</v>
      </c>
      <c r="AJ42">
        <v>1.6934286867911788E-18</v>
      </c>
      <c r="AK42">
        <v>-7.152791497024521E-18</v>
      </c>
      <c r="AL42">
        <v>0.0</v>
      </c>
    </row>
    <row r="43">
      <c r="A43" s="98"/>
      <c r="B43" s="94">
        <f>vettori!B48</f>
        <v>0.2588493375</v>
      </c>
      <c r="C43" s="94">
        <f t="shared" ref="C43:S43" si="12">B42</f>
        <v>0.0107421875</v>
      </c>
      <c r="D43" s="94">
        <f t="shared" si="12"/>
        <v>-0.05607836174</v>
      </c>
      <c r="E43" s="94">
        <f t="shared" si="12"/>
        <v>0.03515624999</v>
      </c>
      <c r="F43" s="94">
        <f t="shared" si="12"/>
        <v>0.09557291667</v>
      </c>
      <c r="G43" s="94">
        <f t="shared" si="12"/>
        <v>0.109375</v>
      </c>
      <c r="H43" s="94">
        <f t="shared" si="12"/>
        <v>0.1644345238</v>
      </c>
      <c r="I43" s="94">
        <f t="shared" si="12"/>
        <v>0.3124999999</v>
      </c>
      <c r="J43" s="94">
        <f t="shared" si="12"/>
        <v>0.5291666668</v>
      </c>
      <c r="K43" s="94">
        <f t="shared" si="12"/>
        <v>0.7499999998</v>
      </c>
      <c r="L43" s="94">
        <f t="shared" si="12"/>
        <v>0.916666667</v>
      </c>
      <c r="M43" s="94">
        <f t="shared" si="12"/>
        <v>0.9999999995</v>
      </c>
      <c r="N43" s="94">
        <f t="shared" si="12"/>
        <v>1</v>
      </c>
      <c r="O43" s="94">
        <f t="shared" si="12"/>
        <v>0</v>
      </c>
      <c r="P43" s="94">
        <f t="shared" si="12"/>
        <v>0</v>
      </c>
      <c r="Q43" s="94">
        <f t="shared" si="12"/>
        <v>0</v>
      </c>
      <c r="R43" s="94">
        <f t="shared" si="12"/>
        <v>0</v>
      </c>
      <c r="S43" s="94">
        <f t="shared" si="12"/>
        <v>0</v>
      </c>
      <c r="U43">
        <v>-0.165793602422883</v>
      </c>
      <c r="V43">
        <v>-0.15630561572233456</v>
      </c>
      <c r="W43">
        <v>0.03506069292504624</v>
      </c>
      <c r="X43">
        <v>0.07151234574057574</v>
      </c>
      <c r="Y43">
        <v>0.0028086419285438665</v>
      </c>
      <c r="Z43">
        <v>-0.04497354482850807</v>
      </c>
      <c r="AA43">
        <v>-0.031216931607127418</v>
      </c>
      <c r="AB43">
        <v>0.016666667256612224</v>
      </c>
      <c r="AC43">
        <v>0.06111111019214078</v>
      </c>
      <c r="AD43">
        <v>0.08333333474483039</v>
      </c>
      <c r="AE43">
        <v>0.08333333202562292</v>
      </c>
      <c r="AF43">
        <v>-0.9999999995027749</v>
      </c>
      <c r="AG43">
        <v>1.0</v>
      </c>
      <c r="AH43">
        <v>0.0</v>
      </c>
      <c r="AI43">
        <v>2.1987030950026518E-16</v>
      </c>
      <c r="AJ43">
        <v>5.5069098739760194E-17</v>
      </c>
      <c r="AK43">
        <v>-7.707714740525441E-18</v>
      </c>
      <c r="AL43">
        <v>0.0</v>
      </c>
    </row>
    <row r="44">
      <c r="A44" s="98"/>
      <c r="B44" s="94">
        <f>vettori!B49</f>
        <v>0.003173828125</v>
      </c>
      <c r="C44" s="94">
        <f t="shared" ref="C44:S44" si="13">B43</f>
        <v>0.2588493375</v>
      </c>
      <c r="D44" s="94">
        <f t="shared" si="13"/>
        <v>0.0107421875</v>
      </c>
      <c r="E44" s="94">
        <f t="shared" si="13"/>
        <v>-0.05607836174</v>
      </c>
      <c r="F44" s="94">
        <f t="shared" si="13"/>
        <v>0.03515624999</v>
      </c>
      <c r="G44" s="94">
        <f t="shared" si="13"/>
        <v>0.09557291667</v>
      </c>
      <c r="H44" s="94">
        <f t="shared" si="13"/>
        <v>0.109375</v>
      </c>
      <c r="I44" s="94">
        <f t="shared" si="13"/>
        <v>0.1644345238</v>
      </c>
      <c r="J44" s="94">
        <f t="shared" si="13"/>
        <v>0.3124999999</v>
      </c>
      <c r="K44" s="94">
        <f t="shared" si="13"/>
        <v>0.5291666668</v>
      </c>
      <c r="L44" s="94">
        <f t="shared" si="13"/>
        <v>0.7499999998</v>
      </c>
      <c r="M44" s="94">
        <f t="shared" si="13"/>
        <v>0.916666667</v>
      </c>
      <c r="N44" s="94">
        <f t="shared" si="13"/>
        <v>0.9999999995</v>
      </c>
      <c r="O44" s="94">
        <f t="shared" si="13"/>
        <v>1</v>
      </c>
      <c r="P44" s="94">
        <f t="shared" si="13"/>
        <v>0</v>
      </c>
      <c r="Q44" s="94">
        <f t="shared" si="13"/>
        <v>0</v>
      </c>
      <c r="R44" s="94">
        <f t="shared" si="13"/>
        <v>0</v>
      </c>
      <c r="S44" s="94">
        <f t="shared" si="13"/>
        <v>0</v>
      </c>
      <c r="U44">
        <v>0.5105803399404936</v>
      </c>
      <c r="V44">
        <v>-0.16579360242288335</v>
      </c>
      <c r="W44">
        <v>-0.15630561572233478</v>
      </c>
      <c r="X44">
        <v>0.03506069292504626</v>
      </c>
      <c r="Y44">
        <v>0.0715123457405758</v>
      </c>
      <c r="Z44">
        <v>0.00280864192854385</v>
      </c>
      <c r="AA44">
        <v>-0.044973544828508294</v>
      </c>
      <c r="AB44">
        <v>-0.031216931607127185</v>
      </c>
      <c r="AC44">
        <v>0.016666667256612266</v>
      </c>
      <c r="AD44">
        <v>0.06111111019214092</v>
      </c>
      <c r="AE44">
        <v>0.08333333474483028</v>
      </c>
      <c r="AF44">
        <v>0.08333333202562372</v>
      </c>
      <c r="AG44">
        <v>-0.9999999995027756</v>
      </c>
      <c r="AH44">
        <v>1.0000000000000002</v>
      </c>
      <c r="AI44">
        <v>1.9656135126411712E-16</v>
      </c>
      <c r="AJ44">
        <v>-4.914033781602928E-17</v>
      </c>
      <c r="AK44">
        <v>5.723275508188449E-17</v>
      </c>
      <c r="AL44">
        <v>0.0</v>
      </c>
    </row>
    <row r="45">
      <c r="A45" s="98"/>
      <c r="B45" s="94">
        <f>vettori!B50</f>
        <v>-1.164815267</v>
      </c>
      <c r="C45" s="94">
        <f t="shared" ref="C45:S45" si="14">B44</f>
        <v>0.003173828125</v>
      </c>
      <c r="D45" s="94">
        <f t="shared" si="14"/>
        <v>0.2588493375</v>
      </c>
      <c r="E45" s="94">
        <f t="shared" si="14"/>
        <v>0.0107421875</v>
      </c>
      <c r="F45" s="94">
        <f t="shared" si="14"/>
        <v>-0.05607836174</v>
      </c>
      <c r="G45" s="94">
        <f t="shared" si="14"/>
        <v>0.03515624999</v>
      </c>
      <c r="H45" s="94">
        <f t="shared" si="14"/>
        <v>0.09557291667</v>
      </c>
      <c r="I45" s="94">
        <f t="shared" si="14"/>
        <v>0.109375</v>
      </c>
      <c r="J45" s="94">
        <f t="shared" si="14"/>
        <v>0.1644345238</v>
      </c>
      <c r="K45" s="94">
        <f t="shared" si="14"/>
        <v>0.3124999999</v>
      </c>
      <c r="L45" s="94">
        <f t="shared" si="14"/>
        <v>0.5291666668</v>
      </c>
      <c r="M45" s="94">
        <f t="shared" si="14"/>
        <v>0.7499999998</v>
      </c>
      <c r="N45" s="94">
        <f t="shared" si="14"/>
        <v>0.916666667</v>
      </c>
      <c r="O45" s="94">
        <f t="shared" si="14"/>
        <v>0.9999999995</v>
      </c>
      <c r="P45" s="94">
        <f t="shared" si="14"/>
        <v>1</v>
      </c>
      <c r="Q45" s="94">
        <f t="shared" si="14"/>
        <v>0</v>
      </c>
      <c r="R45" s="94">
        <f t="shared" si="14"/>
        <v>0</v>
      </c>
      <c r="S45" s="94">
        <f t="shared" si="14"/>
        <v>0</v>
      </c>
      <c r="U45">
        <v>0.8735306283030069</v>
      </c>
      <c r="V45">
        <v>0.5105803399404942</v>
      </c>
      <c r="W45">
        <v>-0.16579360242288327</v>
      </c>
      <c r="X45">
        <v>-0.15630561572233476</v>
      </c>
      <c r="Y45">
        <v>0.035060692925046266</v>
      </c>
      <c r="Z45">
        <v>0.07151234574057574</v>
      </c>
      <c r="AA45">
        <v>0.0028086419285439685</v>
      </c>
      <c r="AB45">
        <v>-0.04497354482850824</v>
      </c>
      <c r="AC45">
        <v>-0.031216931607127227</v>
      </c>
      <c r="AD45">
        <v>0.016666667256612096</v>
      </c>
      <c r="AE45">
        <v>0.06111111019214088</v>
      </c>
      <c r="AF45">
        <v>0.08333333474483005</v>
      </c>
      <c r="AG45">
        <v>0.08333333202562362</v>
      </c>
      <c r="AH45">
        <v>-0.9999999995027755</v>
      </c>
      <c r="AI45">
        <v>1.0</v>
      </c>
      <c r="AJ45">
        <v>0.0</v>
      </c>
      <c r="AK45">
        <v>-2.554728240462974E-17</v>
      </c>
      <c r="AL45">
        <v>0.0</v>
      </c>
    </row>
    <row r="46">
      <c r="A46" s="98"/>
      <c r="B46" s="94">
        <f>vettori!B51</f>
        <v>0.0009155273393</v>
      </c>
      <c r="C46" s="94">
        <f t="shared" ref="C46:S46" si="15">B45</f>
        <v>-1.164815267</v>
      </c>
      <c r="D46" s="94">
        <f t="shared" si="15"/>
        <v>0.003173828125</v>
      </c>
      <c r="E46" s="94">
        <f t="shared" si="15"/>
        <v>0.2588493375</v>
      </c>
      <c r="F46" s="94">
        <f t="shared" si="15"/>
        <v>0.0107421875</v>
      </c>
      <c r="G46" s="94">
        <f t="shared" si="15"/>
        <v>-0.05607836174</v>
      </c>
      <c r="H46" s="94">
        <f t="shared" si="15"/>
        <v>0.03515624999</v>
      </c>
      <c r="I46" s="94">
        <f t="shared" si="15"/>
        <v>0.09557291667</v>
      </c>
      <c r="J46" s="94">
        <f t="shared" si="15"/>
        <v>0.109375</v>
      </c>
      <c r="K46" s="94">
        <f t="shared" si="15"/>
        <v>0.1644345238</v>
      </c>
      <c r="L46" s="94">
        <f t="shared" si="15"/>
        <v>0.3124999999</v>
      </c>
      <c r="M46" s="94">
        <f t="shared" si="15"/>
        <v>0.5291666668</v>
      </c>
      <c r="N46" s="94">
        <f t="shared" si="15"/>
        <v>0.7499999998</v>
      </c>
      <c r="O46" s="94">
        <f t="shared" si="15"/>
        <v>0.916666667</v>
      </c>
      <c r="P46" s="94">
        <f t="shared" si="15"/>
        <v>0.9999999995</v>
      </c>
      <c r="Q46" s="94">
        <f t="shared" si="15"/>
        <v>1</v>
      </c>
      <c r="R46" s="94">
        <f t="shared" si="15"/>
        <v>0</v>
      </c>
      <c r="S46" s="94">
        <f t="shared" si="15"/>
        <v>0</v>
      </c>
      <c r="U46">
        <v>-2.3394206054628675</v>
      </c>
      <c r="V46">
        <v>0.8735306283030061</v>
      </c>
      <c r="W46">
        <v>0.5105803399404943</v>
      </c>
      <c r="X46">
        <v>-0.16579360242288316</v>
      </c>
      <c r="Y46">
        <v>-0.15630561572233484</v>
      </c>
      <c r="Z46">
        <v>0.03506069292504629</v>
      </c>
      <c r="AA46">
        <v>0.07151234574057572</v>
      </c>
      <c r="AB46">
        <v>0.00280864192854395</v>
      </c>
      <c r="AC46">
        <v>-0.04497354482850818</v>
      </c>
      <c r="AD46">
        <v>-0.0312169316071273</v>
      </c>
      <c r="AE46">
        <v>0.016666667256612377</v>
      </c>
      <c r="AF46">
        <v>0.061111110192140446</v>
      </c>
      <c r="AG46">
        <v>0.0833333347448306</v>
      </c>
      <c r="AH46">
        <v>0.08333333202562372</v>
      </c>
      <c r="AI46">
        <v>-0.9999999995027756</v>
      </c>
      <c r="AJ46">
        <v>1.0000000000000002</v>
      </c>
      <c r="AK46">
        <v>-1.5699650126285461E-16</v>
      </c>
      <c r="AL46">
        <v>0.0</v>
      </c>
    </row>
    <row r="47">
      <c r="A47" s="98"/>
      <c r="B47" s="94">
        <f>vettori!B52</f>
        <v>7.092428708</v>
      </c>
      <c r="C47" s="94">
        <f t="shared" ref="C47:S47" si="16">B46</f>
        <v>0.0009155273393</v>
      </c>
      <c r="D47" s="94">
        <f t="shared" si="16"/>
        <v>-1.164815267</v>
      </c>
      <c r="E47" s="94">
        <f t="shared" si="16"/>
        <v>0.003173828125</v>
      </c>
      <c r="F47" s="94">
        <f t="shared" si="16"/>
        <v>0.2588493375</v>
      </c>
      <c r="G47" s="94">
        <f t="shared" si="16"/>
        <v>0.0107421875</v>
      </c>
      <c r="H47" s="94">
        <f t="shared" si="16"/>
        <v>-0.05607836174</v>
      </c>
      <c r="I47" s="94">
        <f t="shared" si="16"/>
        <v>0.03515624999</v>
      </c>
      <c r="J47" s="94">
        <f t="shared" si="16"/>
        <v>0.09557291667</v>
      </c>
      <c r="K47" s="94">
        <f t="shared" si="16"/>
        <v>0.109375</v>
      </c>
      <c r="L47" s="94">
        <f t="shared" si="16"/>
        <v>0.1644345238</v>
      </c>
      <c r="M47" s="94">
        <f t="shared" si="16"/>
        <v>0.3124999999</v>
      </c>
      <c r="N47" s="94">
        <f t="shared" si="16"/>
        <v>0.5291666668</v>
      </c>
      <c r="O47" s="94">
        <f t="shared" si="16"/>
        <v>0.7499999998</v>
      </c>
      <c r="P47" s="94">
        <f t="shared" si="16"/>
        <v>0.916666667</v>
      </c>
      <c r="Q47" s="94">
        <f t="shared" si="16"/>
        <v>0.9999999995</v>
      </c>
      <c r="R47" s="94">
        <f t="shared" si="16"/>
        <v>1</v>
      </c>
      <c r="S47" s="94">
        <f t="shared" si="16"/>
        <v>0</v>
      </c>
      <c r="U47">
        <v>-5.732405217990954</v>
      </c>
      <c r="V47">
        <v>-2.3394206054628675</v>
      </c>
      <c r="W47">
        <v>0.8735306283030065</v>
      </c>
      <c r="X47">
        <v>0.5105803399404939</v>
      </c>
      <c r="Y47">
        <v>-0.16579360242288324</v>
      </c>
      <c r="Z47">
        <v>-0.15630561572233467</v>
      </c>
      <c r="AA47">
        <v>0.03506069292504629</v>
      </c>
      <c r="AB47">
        <v>0.07151234574057569</v>
      </c>
      <c r="AC47">
        <v>0.0028086419285438843</v>
      </c>
      <c r="AD47">
        <v>-0.04497354482850811</v>
      </c>
      <c r="AE47">
        <v>-0.031216931607127362</v>
      </c>
      <c r="AF47">
        <v>0.01666666725661246</v>
      </c>
      <c r="AG47">
        <v>0.061111110192140564</v>
      </c>
      <c r="AH47">
        <v>0.08333333474483007</v>
      </c>
      <c r="AI47">
        <v>0.08333333202562372</v>
      </c>
      <c r="AJ47">
        <v>-0.9999999995027752</v>
      </c>
      <c r="AK47">
        <v>1.0000000000000002</v>
      </c>
      <c r="AL47">
        <v>0.0</v>
      </c>
    </row>
    <row r="48">
      <c r="A48" s="98"/>
      <c r="B48" s="94">
        <f>vettori!B53</f>
        <v>0.0002593994527</v>
      </c>
      <c r="C48" s="94">
        <f t="shared" ref="C48:S48" si="17">B47</f>
        <v>7.092428708</v>
      </c>
      <c r="D48" s="94">
        <f t="shared" si="17"/>
        <v>0.0009155273393</v>
      </c>
      <c r="E48" s="94">
        <f t="shared" si="17"/>
        <v>-1.164815267</v>
      </c>
      <c r="F48" s="94">
        <f t="shared" si="17"/>
        <v>0.003173828125</v>
      </c>
      <c r="G48" s="94">
        <f t="shared" si="17"/>
        <v>0.2588493375</v>
      </c>
      <c r="H48" s="94">
        <f t="shared" si="17"/>
        <v>0.0107421875</v>
      </c>
      <c r="I48" s="94">
        <f t="shared" si="17"/>
        <v>-0.05607836174</v>
      </c>
      <c r="J48" s="94">
        <f t="shared" si="17"/>
        <v>0.03515624999</v>
      </c>
      <c r="K48" s="94">
        <f t="shared" si="17"/>
        <v>0.09557291667</v>
      </c>
      <c r="L48" s="94">
        <f t="shared" si="17"/>
        <v>0.109375</v>
      </c>
      <c r="M48" s="94">
        <f t="shared" si="17"/>
        <v>0.1644345238</v>
      </c>
      <c r="N48" s="94">
        <f t="shared" si="17"/>
        <v>0.3124999999</v>
      </c>
      <c r="O48" s="94">
        <f t="shared" si="17"/>
        <v>0.5291666668</v>
      </c>
      <c r="P48" s="94">
        <f t="shared" si="17"/>
        <v>0.7499999998</v>
      </c>
      <c r="Q48" s="94">
        <f t="shared" si="17"/>
        <v>0.916666667</v>
      </c>
      <c r="R48" s="94">
        <f t="shared" si="17"/>
        <v>0.9999999995</v>
      </c>
      <c r="S48" s="94">
        <f t="shared" si="17"/>
        <v>1</v>
      </c>
      <c r="U48">
        <v>14.200754564315497</v>
      </c>
      <c r="V48">
        <v>-5.732405217990955</v>
      </c>
      <c r="W48">
        <v>-2.3394206054628683</v>
      </c>
      <c r="X48">
        <v>0.8735306283030064</v>
      </c>
      <c r="Y48">
        <v>0.5105803399404942</v>
      </c>
      <c r="Z48">
        <v>-0.16579360242288346</v>
      </c>
      <c r="AA48">
        <v>-0.1563056157223347</v>
      </c>
      <c r="AB48">
        <v>0.035060692925046266</v>
      </c>
      <c r="AC48">
        <v>0.07151234574057576</v>
      </c>
      <c r="AD48">
        <v>0.002808641928543758</v>
      </c>
      <c r="AE48">
        <v>-0.04497354482850809</v>
      </c>
      <c r="AF48">
        <v>-0.031216931607127293</v>
      </c>
      <c r="AG48">
        <v>0.016666667256612398</v>
      </c>
      <c r="AH48">
        <v>0.06111111019214048</v>
      </c>
      <c r="AI48">
        <v>0.08333333474483005</v>
      </c>
      <c r="AJ48">
        <v>0.08333333202562336</v>
      </c>
      <c r="AK48">
        <v>-0.9999999995027749</v>
      </c>
      <c r="AL48">
        <v>1.0</v>
      </c>
    </row>
    <row r="49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</row>
    <row r="50">
      <c r="A50" s="57"/>
      <c r="B50" s="106" t="s">
        <v>65</v>
      </c>
      <c r="C50" s="57"/>
      <c r="D50" s="56" t="s">
        <v>66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</row>
    <row r="5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</row>
    <row r="52">
      <c r="A52" s="57"/>
      <c r="B52" s="57">
        <f t="array" ref="B52:S69">mmult(m.diagonali!B29:S46,B10:S27)</f>
        <v>1</v>
      </c>
      <c r="C52" s="57">
        <v>0.0</v>
      </c>
      <c r="D52" s="57">
        <v>0.0</v>
      </c>
      <c r="E52" s="57">
        <v>0.0</v>
      </c>
      <c r="F52" s="57">
        <v>0.0</v>
      </c>
      <c r="G52" s="57">
        <v>0.0</v>
      </c>
      <c r="H52" s="57">
        <v>0.0</v>
      </c>
      <c r="I52" s="57">
        <v>0.0</v>
      </c>
      <c r="J52" s="57">
        <v>0.0</v>
      </c>
      <c r="K52" s="57">
        <v>0.0</v>
      </c>
      <c r="L52" s="57">
        <v>0.0</v>
      </c>
      <c r="M52" s="57">
        <v>0.0</v>
      </c>
      <c r="N52" s="57">
        <v>0.0</v>
      </c>
      <c r="O52" s="57">
        <v>0.0</v>
      </c>
      <c r="P52" s="57">
        <v>0.0</v>
      </c>
      <c r="Q52" s="57">
        <v>0.0</v>
      </c>
      <c r="R52" s="57">
        <v>0.0</v>
      </c>
      <c r="S52" s="57">
        <v>0.0</v>
      </c>
    </row>
    <row r="53">
      <c r="A53" s="57"/>
      <c r="B53" s="57">
        <v>1.0</v>
      </c>
      <c r="C53" s="57">
        <v>0.5</v>
      </c>
      <c r="D53" s="57">
        <v>0.0</v>
      </c>
      <c r="E53" s="57">
        <v>0.0</v>
      </c>
      <c r="F53" s="57">
        <v>0.0</v>
      </c>
      <c r="G53" s="57">
        <v>0.0</v>
      </c>
      <c r="H53" s="57">
        <v>0.0</v>
      </c>
      <c r="I53" s="57">
        <v>0.0</v>
      </c>
      <c r="J53" s="57">
        <v>0.0</v>
      </c>
      <c r="K53" s="57">
        <v>0.0</v>
      </c>
      <c r="L53" s="57">
        <v>0.0</v>
      </c>
      <c r="M53" s="57">
        <v>0.0</v>
      </c>
      <c r="N53" s="57">
        <v>0.0</v>
      </c>
      <c r="O53" s="57">
        <v>0.0</v>
      </c>
      <c r="P53" s="57">
        <v>0.0</v>
      </c>
      <c r="Q53" s="57">
        <v>0.0</v>
      </c>
      <c r="R53" s="57">
        <v>0.0</v>
      </c>
      <c r="S53" s="57">
        <v>0.0</v>
      </c>
    </row>
    <row r="54">
      <c r="A54" s="57"/>
      <c r="B54" s="57">
        <v>1.0</v>
      </c>
      <c r="C54" s="57">
        <v>1.0</v>
      </c>
      <c r="D54" s="57">
        <v>0.3333333333333333</v>
      </c>
      <c r="E54" s="57">
        <v>0.0</v>
      </c>
      <c r="F54" s="57">
        <v>0.0</v>
      </c>
      <c r="G54" s="57">
        <v>0.0</v>
      </c>
      <c r="H54" s="57">
        <v>0.0</v>
      </c>
      <c r="I54" s="57">
        <v>0.0</v>
      </c>
      <c r="J54" s="57">
        <v>0.0</v>
      </c>
      <c r="K54" s="57">
        <v>0.0</v>
      </c>
      <c r="L54" s="57">
        <v>0.0</v>
      </c>
      <c r="M54" s="57">
        <v>0.0</v>
      </c>
      <c r="N54" s="57">
        <v>0.0</v>
      </c>
      <c r="O54" s="57">
        <v>0.0</v>
      </c>
      <c r="P54" s="57">
        <v>0.0</v>
      </c>
      <c r="Q54" s="57">
        <v>0.0</v>
      </c>
      <c r="R54" s="57">
        <v>0.0</v>
      </c>
      <c r="S54" s="57">
        <v>0.0</v>
      </c>
    </row>
    <row r="55">
      <c r="A55" s="57"/>
      <c r="B55" s="57">
        <v>1.0</v>
      </c>
      <c r="C55" s="57">
        <v>1.5</v>
      </c>
      <c r="D55" s="57">
        <v>1.0</v>
      </c>
      <c r="E55" s="57">
        <v>0.25</v>
      </c>
      <c r="F55" s="57">
        <v>0.0</v>
      </c>
      <c r="G55" s="57">
        <v>0.0</v>
      </c>
      <c r="H55" s="57">
        <v>0.0</v>
      </c>
      <c r="I55" s="57">
        <v>0.0</v>
      </c>
      <c r="J55" s="57">
        <v>0.0</v>
      </c>
      <c r="K55" s="57">
        <v>0.0</v>
      </c>
      <c r="L55" s="57">
        <v>0.0</v>
      </c>
      <c r="M55" s="57">
        <v>0.0</v>
      </c>
      <c r="N55" s="57">
        <v>0.0</v>
      </c>
      <c r="O55" s="57">
        <v>0.0</v>
      </c>
      <c r="P55" s="57">
        <v>0.0</v>
      </c>
      <c r="Q55" s="57">
        <v>0.0</v>
      </c>
      <c r="R55" s="57">
        <v>0.0</v>
      </c>
      <c r="S55" s="57">
        <v>0.0</v>
      </c>
    </row>
    <row r="56">
      <c r="A56" s="57"/>
      <c r="B56" s="57">
        <v>1.0</v>
      </c>
      <c r="C56" s="57">
        <v>2.0</v>
      </c>
      <c r="D56" s="57">
        <v>2.0</v>
      </c>
      <c r="E56" s="57">
        <v>1.0</v>
      </c>
      <c r="F56" s="57">
        <v>0.2</v>
      </c>
      <c r="G56" s="57">
        <v>0.0</v>
      </c>
      <c r="H56" s="57">
        <v>0.0</v>
      </c>
      <c r="I56" s="57">
        <v>0.0</v>
      </c>
      <c r="J56" s="57">
        <v>0.0</v>
      </c>
      <c r="K56" s="57">
        <v>0.0</v>
      </c>
      <c r="L56" s="57">
        <v>0.0</v>
      </c>
      <c r="M56" s="57">
        <v>0.0</v>
      </c>
      <c r="N56" s="57">
        <v>0.0</v>
      </c>
      <c r="O56" s="57">
        <v>0.0</v>
      </c>
      <c r="P56" s="57">
        <v>0.0</v>
      </c>
      <c r="Q56" s="57">
        <v>0.0</v>
      </c>
      <c r="R56" s="57">
        <v>0.0</v>
      </c>
      <c r="S56" s="57">
        <v>0.0</v>
      </c>
    </row>
    <row r="57">
      <c r="A57" s="57"/>
      <c r="B57" s="57">
        <v>1.0</v>
      </c>
      <c r="C57" s="57">
        <v>2.5</v>
      </c>
      <c r="D57" s="57">
        <v>3.333333333333333</v>
      </c>
      <c r="E57" s="57">
        <v>2.5</v>
      </c>
      <c r="F57" s="57">
        <v>1.0</v>
      </c>
      <c r="G57" s="57">
        <v>0.16666666666666666</v>
      </c>
      <c r="H57" s="57">
        <v>0.0</v>
      </c>
      <c r="I57" s="57">
        <v>0.0</v>
      </c>
      <c r="J57" s="57">
        <v>0.0</v>
      </c>
      <c r="K57" s="57">
        <v>0.0</v>
      </c>
      <c r="L57" s="57">
        <v>0.0</v>
      </c>
      <c r="M57" s="57">
        <v>0.0</v>
      </c>
      <c r="N57" s="57">
        <v>0.0</v>
      </c>
      <c r="O57" s="57">
        <v>0.0</v>
      </c>
      <c r="P57" s="57">
        <v>0.0</v>
      </c>
      <c r="Q57" s="57">
        <v>0.0</v>
      </c>
      <c r="R57" s="57">
        <v>0.0</v>
      </c>
      <c r="S57" s="57">
        <v>0.0</v>
      </c>
    </row>
    <row r="58">
      <c r="A58" s="57"/>
      <c r="B58" s="57">
        <v>1.0</v>
      </c>
      <c r="C58" s="57">
        <v>3.0</v>
      </c>
      <c r="D58" s="57">
        <v>5.0</v>
      </c>
      <c r="E58" s="57">
        <v>5.0</v>
      </c>
      <c r="F58" s="57">
        <v>3.0</v>
      </c>
      <c r="G58" s="57">
        <v>1.0</v>
      </c>
      <c r="H58" s="57">
        <v>0.14285714285714285</v>
      </c>
      <c r="I58" s="57">
        <v>0.0</v>
      </c>
      <c r="J58" s="57">
        <v>0.0</v>
      </c>
      <c r="K58" s="57">
        <v>0.0</v>
      </c>
      <c r="L58" s="57">
        <v>0.0</v>
      </c>
      <c r="M58" s="57">
        <v>0.0</v>
      </c>
      <c r="N58" s="57">
        <v>0.0</v>
      </c>
      <c r="O58" s="57">
        <v>0.0</v>
      </c>
      <c r="P58" s="57">
        <v>0.0</v>
      </c>
      <c r="Q58" s="57">
        <v>0.0</v>
      </c>
      <c r="R58" s="57">
        <v>0.0</v>
      </c>
      <c r="S58" s="57">
        <v>0.0</v>
      </c>
    </row>
    <row r="59">
      <c r="A59" s="57"/>
      <c r="B59" s="57">
        <v>1.0</v>
      </c>
      <c r="C59" s="57">
        <v>3.5</v>
      </c>
      <c r="D59" s="57">
        <v>7.0</v>
      </c>
      <c r="E59" s="57">
        <v>8.75</v>
      </c>
      <c r="F59" s="57">
        <v>7.0</v>
      </c>
      <c r="G59" s="57">
        <v>3.5</v>
      </c>
      <c r="H59" s="57">
        <v>1.0</v>
      </c>
      <c r="I59" s="57">
        <v>0.125</v>
      </c>
      <c r="J59" s="57">
        <v>0.0</v>
      </c>
      <c r="K59" s="57">
        <v>0.0</v>
      </c>
      <c r="L59" s="57">
        <v>0.0</v>
      </c>
      <c r="M59" s="57">
        <v>0.0</v>
      </c>
      <c r="N59" s="57">
        <v>0.0</v>
      </c>
      <c r="O59" s="57">
        <v>0.0</v>
      </c>
      <c r="P59" s="57">
        <v>0.0</v>
      </c>
      <c r="Q59" s="57">
        <v>0.0</v>
      </c>
      <c r="R59" s="57">
        <v>0.0</v>
      </c>
      <c r="S59" s="57">
        <v>0.0</v>
      </c>
    </row>
    <row r="60">
      <c r="A60" s="57"/>
      <c r="B60" s="57">
        <v>1.0</v>
      </c>
      <c r="C60" s="57">
        <v>4.0</v>
      </c>
      <c r="D60" s="57">
        <v>9.333333333333332</v>
      </c>
      <c r="E60" s="57">
        <v>14.0</v>
      </c>
      <c r="F60" s="57">
        <v>14.0</v>
      </c>
      <c r="G60" s="57">
        <v>9.333333333333332</v>
      </c>
      <c r="H60" s="57">
        <v>4.0</v>
      </c>
      <c r="I60" s="57">
        <v>1.0</v>
      </c>
      <c r="J60" s="57">
        <v>0.1111111111111111</v>
      </c>
      <c r="K60" s="57">
        <v>0.0</v>
      </c>
      <c r="L60" s="57">
        <v>0.0</v>
      </c>
      <c r="M60" s="57">
        <v>0.0</v>
      </c>
      <c r="N60" s="57">
        <v>0.0</v>
      </c>
      <c r="O60" s="57">
        <v>0.0</v>
      </c>
      <c r="P60" s="57">
        <v>0.0</v>
      </c>
      <c r="Q60" s="57">
        <v>0.0</v>
      </c>
      <c r="R60" s="57">
        <v>0.0</v>
      </c>
      <c r="S60" s="57">
        <v>0.0</v>
      </c>
    </row>
    <row r="61">
      <c r="A61" s="57"/>
      <c r="B61" s="57">
        <v>1.0</v>
      </c>
      <c r="C61" s="57">
        <v>4.5</v>
      </c>
      <c r="D61" s="57">
        <v>12.0</v>
      </c>
      <c r="E61" s="57">
        <v>21.0</v>
      </c>
      <c r="F61" s="57">
        <v>25.200000000000003</v>
      </c>
      <c r="G61" s="57">
        <v>21.0</v>
      </c>
      <c r="H61" s="57">
        <v>12.0</v>
      </c>
      <c r="I61" s="57">
        <v>4.5</v>
      </c>
      <c r="J61" s="57">
        <v>1.0</v>
      </c>
      <c r="K61" s="57">
        <v>0.1</v>
      </c>
      <c r="L61" s="57">
        <v>0.0</v>
      </c>
      <c r="M61" s="57">
        <v>0.0</v>
      </c>
      <c r="N61" s="57">
        <v>0.0</v>
      </c>
      <c r="O61" s="57">
        <v>0.0</v>
      </c>
      <c r="P61" s="57">
        <v>0.0</v>
      </c>
      <c r="Q61" s="57">
        <v>0.0</v>
      </c>
      <c r="R61" s="57">
        <v>0.0</v>
      </c>
      <c r="S61" s="57">
        <v>0.0</v>
      </c>
    </row>
    <row r="62">
      <c r="A62" s="57"/>
      <c r="B62" s="57">
        <v>1.0</v>
      </c>
      <c r="C62" s="57">
        <v>5.0</v>
      </c>
      <c r="D62" s="57">
        <v>15.0</v>
      </c>
      <c r="E62" s="57">
        <v>30.0</v>
      </c>
      <c r="F62" s="57">
        <v>42.00000000000001</v>
      </c>
      <c r="G62" s="57">
        <v>42.00000000000001</v>
      </c>
      <c r="H62" s="57">
        <v>30.0</v>
      </c>
      <c r="I62" s="57">
        <v>15.0</v>
      </c>
      <c r="J62" s="57">
        <v>5.0</v>
      </c>
      <c r="K62" s="57">
        <v>1.0</v>
      </c>
      <c r="L62" s="57">
        <v>0.09090909090909091</v>
      </c>
      <c r="M62" s="57">
        <v>0.0</v>
      </c>
      <c r="N62" s="57">
        <v>0.0</v>
      </c>
      <c r="O62" s="57">
        <v>0.0</v>
      </c>
      <c r="P62" s="57">
        <v>0.0</v>
      </c>
      <c r="Q62" s="57">
        <v>0.0</v>
      </c>
      <c r="R62" s="57">
        <v>0.0</v>
      </c>
      <c r="S62" s="57">
        <v>0.0</v>
      </c>
    </row>
    <row r="63">
      <c r="A63" s="57"/>
      <c r="B63" s="57">
        <v>1.0</v>
      </c>
      <c r="C63" s="57">
        <v>5.5</v>
      </c>
      <c r="D63" s="57">
        <v>18.333333333333332</v>
      </c>
      <c r="E63" s="57">
        <v>41.25</v>
      </c>
      <c r="F63" s="57">
        <v>66.0</v>
      </c>
      <c r="G63" s="57">
        <v>77.0</v>
      </c>
      <c r="H63" s="57">
        <v>66.0</v>
      </c>
      <c r="I63" s="57">
        <v>41.25</v>
      </c>
      <c r="J63" s="57">
        <v>18.333333333333332</v>
      </c>
      <c r="K63" s="57">
        <v>5.5</v>
      </c>
      <c r="L63" s="57">
        <v>1.0</v>
      </c>
      <c r="M63" s="57">
        <v>0.08333333333333333</v>
      </c>
      <c r="N63" s="57">
        <v>0.0</v>
      </c>
      <c r="O63" s="57">
        <v>0.0</v>
      </c>
      <c r="P63" s="57">
        <v>0.0</v>
      </c>
      <c r="Q63" s="57">
        <v>0.0</v>
      </c>
      <c r="R63" s="57">
        <v>0.0</v>
      </c>
      <c r="S63" s="57">
        <v>0.0</v>
      </c>
    </row>
    <row r="64">
      <c r="A64" s="57"/>
      <c r="B64" s="57">
        <v>1.0</v>
      </c>
      <c r="C64" s="57">
        <v>6.0</v>
      </c>
      <c r="D64" s="57">
        <v>22.0</v>
      </c>
      <c r="E64" s="57">
        <v>55.0</v>
      </c>
      <c r="F64" s="57">
        <v>99.0</v>
      </c>
      <c r="G64" s="57">
        <v>132.0</v>
      </c>
      <c r="H64" s="57">
        <v>132.0</v>
      </c>
      <c r="I64" s="57">
        <v>99.0</v>
      </c>
      <c r="J64" s="57">
        <v>55.0</v>
      </c>
      <c r="K64" s="57">
        <v>22.0</v>
      </c>
      <c r="L64" s="57">
        <v>6.0</v>
      </c>
      <c r="M64" s="57">
        <v>1.0</v>
      </c>
      <c r="N64" s="57">
        <v>0.07692307692307693</v>
      </c>
      <c r="O64" s="57">
        <v>0.0</v>
      </c>
      <c r="P64" s="57">
        <v>0.0</v>
      </c>
      <c r="Q64" s="57">
        <v>0.0</v>
      </c>
      <c r="R64" s="57">
        <v>0.0</v>
      </c>
      <c r="S64" s="57">
        <v>0.0</v>
      </c>
    </row>
    <row r="65">
      <c r="A65" s="57"/>
      <c r="B65" s="57">
        <v>1.0</v>
      </c>
      <c r="C65" s="57">
        <v>6.5</v>
      </c>
      <c r="D65" s="57">
        <v>26.0</v>
      </c>
      <c r="E65" s="57">
        <v>71.5</v>
      </c>
      <c r="F65" s="57">
        <v>142.99999999999997</v>
      </c>
      <c r="G65" s="57">
        <v>214.5</v>
      </c>
      <c r="H65" s="57">
        <v>245.1428571428571</v>
      </c>
      <c r="I65" s="57">
        <v>214.5</v>
      </c>
      <c r="J65" s="57">
        <v>142.99999999999997</v>
      </c>
      <c r="K65" s="57">
        <v>71.5</v>
      </c>
      <c r="L65" s="57">
        <v>26.0</v>
      </c>
      <c r="M65" s="57">
        <v>6.5</v>
      </c>
      <c r="N65" s="57">
        <v>1.0</v>
      </c>
      <c r="O65" s="57">
        <v>0.07142857142857142</v>
      </c>
      <c r="P65" s="57">
        <v>0.0</v>
      </c>
      <c r="Q65" s="57">
        <v>0.0</v>
      </c>
      <c r="R65" s="57">
        <v>0.0</v>
      </c>
      <c r="S65" s="57">
        <v>0.0</v>
      </c>
    </row>
    <row r="66">
      <c r="A66" s="57"/>
      <c r="B66" s="57">
        <v>1.0</v>
      </c>
      <c r="C66" s="57">
        <v>7.0</v>
      </c>
      <c r="D66" s="57">
        <v>30.333333333333332</v>
      </c>
      <c r="E66" s="57">
        <v>91.0</v>
      </c>
      <c r="F66" s="57">
        <v>200.2</v>
      </c>
      <c r="G66" s="57">
        <v>333.66666666666663</v>
      </c>
      <c r="H66" s="57">
        <v>429.0</v>
      </c>
      <c r="I66" s="57">
        <v>429.0</v>
      </c>
      <c r="J66" s="57">
        <v>333.66666666666663</v>
      </c>
      <c r="K66" s="57">
        <v>200.2</v>
      </c>
      <c r="L66" s="57">
        <v>91.0</v>
      </c>
      <c r="M66" s="57">
        <v>30.333333333333332</v>
      </c>
      <c r="N66" s="57">
        <v>7.0</v>
      </c>
      <c r="O66" s="57">
        <v>1.0</v>
      </c>
      <c r="P66" s="57">
        <v>0.06666666666666667</v>
      </c>
      <c r="Q66" s="57">
        <v>0.0</v>
      </c>
      <c r="R66" s="57">
        <v>0.0</v>
      </c>
      <c r="S66" s="57">
        <v>0.0</v>
      </c>
    </row>
    <row r="67">
      <c r="A67" s="57"/>
      <c r="B67" s="57">
        <v>1.0</v>
      </c>
      <c r="C67" s="57">
        <v>7.5</v>
      </c>
      <c r="D67" s="57">
        <v>35.0</v>
      </c>
      <c r="E67" s="57">
        <v>113.75</v>
      </c>
      <c r="F67" s="57">
        <v>273.0</v>
      </c>
      <c r="G67" s="57">
        <v>500.5</v>
      </c>
      <c r="H67" s="57">
        <v>714.9999999999999</v>
      </c>
      <c r="I67" s="57">
        <v>804.375</v>
      </c>
      <c r="J67" s="57">
        <v>714.9999999999999</v>
      </c>
      <c r="K67" s="57">
        <v>500.5</v>
      </c>
      <c r="L67" s="57">
        <v>273.0</v>
      </c>
      <c r="M67" s="57">
        <v>113.75</v>
      </c>
      <c r="N67" s="57">
        <v>35.0</v>
      </c>
      <c r="O67" s="57">
        <v>7.5</v>
      </c>
      <c r="P67" s="57">
        <v>1.0</v>
      </c>
      <c r="Q67" s="57">
        <v>0.0625</v>
      </c>
      <c r="R67" s="57">
        <v>0.0</v>
      </c>
      <c r="S67" s="57">
        <v>0.0</v>
      </c>
    </row>
    <row r="68">
      <c r="A68" s="57"/>
      <c r="B68" s="57">
        <v>1.0</v>
      </c>
      <c r="C68" s="57">
        <v>8.0</v>
      </c>
      <c r="D68" s="57">
        <v>40.0</v>
      </c>
      <c r="E68" s="57">
        <v>140.0</v>
      </c>
      <c r="F68" s="57">
        <v>364.0</v>
      </c>
      <c r="G68" s="57">
        <v>728.0</v>
      </c>
      <c r="H68" s="57">
        <v>1144.0</v>
      </c>
      <c r="I68" s="57">
        <v>1429.9999999999998</v>
      </c>
      <c r="J68" s="57">
        <v>1429.9999999999998</v>
      </c>
      <c r="K68" s="57">
        <v>1144.0</v>
      </c>
      <c r="L68" s="57">
        <v>728.0</v>
      </c>
      <c r="M68" s="57">
        <v>364.0</v>
      </c>
      <c r="N68" s="57">
        <v>140.0</v>
      </c>
      <c r="O68" s="57">
        <v>40.0</v>
      </c>
      <c r="P68" s="57">
        <v>8.0</v>
      </c>
      <c r="Q68" s="57">
        <v>1.0</v>
      </c>
      <c r="R68" s="57">
        <v>0.058823529411764705</v>
      </c>
      <c r="S68" s="57">
        <v>0.0</v>
      </c>
    </row>
    <row r="69">
      <c r="A69" s="57"/>
      <c r="B69" s="57">
        <v>1.0</v>
      </c>
      <c r="C69" s="57">
        <v>8.5</v>
      </c>
      <c r="D69" s="57">
        <v>45.33333333333333</v>
      </c>
      <c r="E69" s="57">
        <v>170.0</v>
      </c>
      <c r="F69" s="57">
        <v>476.0</v>
      </c>
      <c r="G69" s="57">
        <v>1031.3333333333333</v>
      </c>
      <c r="H69" s="57">
        <v>1768.0</v>
      </c>
      <c r="I69" s="57">
        <v>2431.0</v>
      </c>
      <c r="J69" s="57">
        <v>2701.1111111111104</v>
      </c>
      <c r="K69" s="57">
        <v>2431.0</v>
      </c>
      <c r="L69" s="57">
        <v>1768.0</v>
      </c>
      <c r="M69" s="57">
        <v>1031.3333333333333</v>
      </c>
      <c r="N69" s="57">
        <v>476.0</v>
      </c>
      <c r="O69" s="57">
        <v>170.0</v>
      </c>
      <c r="P69" s="57">
        <v>45.33333333333333</v>
      </c>
      <c r="Q69" s="57">
        <v>8.5</v>
      </c>
      <c r="R69" s="57">
        <v>1.0</v>
      </c>
      <c r="S69" s="57">
        <v>0.05555555555555555</v>
      </c>
    </row>
    <row r="70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</row>
    <row r="71">
      <c r="B71" s="103" t="s">
        <v>67</v>
      </c>
      <c r="D71" s="1" t="s">
        <v>68</v>
      </c>
    </row>
    <row r="73">
      <c r="B73" s="8">
        <f t="shared" ref="B73:S73" si="18">B52*B31</f>
        <v>1</v>
      </c>
      <c r="C73" s="8">
        <f t="shared" si="18"/>
        <v>0</v>
      </c>
      <c r="D73" s="8">
        <f t="shared" si="18"/>
        <v>0</v>
      </c>
      <c r="E73" s="8">
        <f t="shared" si="18"/>
        <v>0</v>
      </c>
      <c r="F73" s="8">
        <f t="shared" si="18"/>
        <v>0</v>
      </c>
      <c r="G73" s="8">
        <f t="shared" si="18"/>
        <v>0</v>
      </c>
      <c r="H73" s="8">
        <f t="shared" si="18"/>
        <v>0</v>
      </c>
      <c r="I73" s="8">
        <f t="shared" si="18"/>
        <v>0</v>
      </c>
      <c r="J73" s="8">
        <f t="shared" si="18"/>
        <v>0</v>
      </c>
      <c r="K73" s="8">
        <f t="shared" si="18"/>
        <v>0</v>
      </c>
      <c r="L73" s="8">
        <f t="shared" si="18"/>
        <v>0</v>
      </c>
      <c r="M73" s="8">
        <f t="shared" si="18"/>
        <v>0</v>
      </c>
      <c r="N73" s="8">
        <f t="shared" si="18"/>
        <v>0</v>
      </c>
      <c r="O73" s="8">
        <f t="shared" si="18"/>
        <v>0</v>
      </c>
      <c r="P73" s="8">
        <f t="shared" si="18"/>
        <v>0</v>
      </c>
      <c r="Q73" s="8">
        <f t="shared" si="18"/>
        <v>0</v>
      </c>
      <c r="R73" s="8">
        <f t="shared" si="18"/>
        <v>0</v>
      </c>
      <c r="S73" s="8">
        <f t="shared" si="18"/>
        <v>0</v>
      </c>
    </row>
    <row r="74">
      <c r="B74" s="8">
        <f t="shared" ref="B74:S74" si="19">B53*B32</f>
        <v>0.9999999995</v>
      </c>
      <c r="C74" s="8">
        <f t="shared" si="19"/>
        <v>0.5</v>
      </c>
      <c r="D74" s="8">
        <f t="shared" si="19"/>
        <v>0</v>
      </c>
      <c r="E74" s="8">
        <f t="shared" si="19"/>
        <v>0</v>
      </c>
      <c r="F74" s="8">
        <f t="shared" si="19"/>
        <v>0</v>
      </c>
      <c r="G74" s="8">
        <f t="shared" si="19"/>
        <v>0</v>
      </c>
      <c r="H74" s="8">
        <f t="shared" si="19"/>
        <v>0</v>
      </c>
      <c r="I74" s="8">
        <f t="shared" si="19"/>
        <v>0</v>
      </c>
      <c r="J74" s="8">
        <f t="shared" si="19"/>
        <v>0</v>
      </c>
      <c r="K74" s="8">
        <f t="shared" si="19"/>
        <v>0</v>
      </c>
      <c r="L74" s="8">
        <f t="shared" si="19"/>
        <v>0</v>
      </c>
      <c r="M74" s="8">
        <f t="shared" si="19"/>
        <v>0</v>
      </c>
      <c r="N74" s="8">
        <f t="shared" si="19"/>
        <v>0</v>
      </c>
      <c r="O74" s="8">
        <f t="shared" si="19"/>
        <v>0</v>
      </c>
      <c r="P74" s="8">
        <f t="shared" si="19"/>
        <v>0</v>
      </c>
      <c r="Q74" s="8">
        <f t="shared" si="19"/>
        <v>0</v>
      </c>
      <c r="R74" s="8">
        <f t="shared" si="19"/>
        <v>0</v>
      </c>
      <c r="S74" s="8">
        <f t="shared" si="19"/>
        <v>0</v>
      </c>
    </row>
    <row r="75">
      <c r="B75" s="8">
        <f t="shared" ref="B75:S75" si="20">B54*B33</f>
        <v>0.916666667</v>
      </c>
      <c r="C75" s="8">
        <f t="shared" si="20"/>
        <v>0.9999999995</v>
      </c>
      <c r="D75" s="8">
        <f t="shared" si="20"/>
        <v>0.3333333333</v>
      </c>
      <c r="E75" s="8">
        <f t="shared" si="20"/>
        <v>0</v>
      </c>
      <c r="F75" s="8">
        <f t="shared" si="20"/>
        <v>0</v>
      </c>
      <c r="G75" s="8">
        <f t="shared" si="20"/>
        <v>0</v>
      </c>
      <c r="H75" s="8">
        <f t="shared" si="20"/>
        <v>0</v>
      </c>
      <c r="I75" s="8">
        <f t="shared" si="20"/>
        <v>0</v>
      </c>
      <c r="J75" s="8">
        <f t="shared" si="20"/>
        <v>0</v>
      </c>
      <c r="K75" s="8">
        <f t="shared" si="20"/>
        <v>0</v>
      </c>
      <c r="L75" s="8">
        <f t="shared" si="20"/>
        <v>0</v>
      </c>
      <c r="M75" s="8">
        <f t="shared" si="20"/>
        <v>0</v>
      </c>
      <c r="N75" s="8">
        <f t="shared" si="20"/>
        <v>0</v>
      </c>
      <c r="O75" s="8">
        <f t="shared" si="20"/>
        <v>0</v>
      </c>
      <c r="P75" s="8">
        <f t="shared" si="20"/>
        <v>0</v>
      </c>
      <c r="Q75" s="8">
        <f t="shared" si="20"/>
        <v>0</v>
      </c>
      <c r="R75" s="8">
        <f t="shared" si="20"/>
        <v>0</v>
      </c>
      <c r="S75" s="8">
        <f t="shared" si="20"/>
        <v>0</v>
      </c>
    </row>
    <row r="76">
      <c r="B76" s="8">
        <f t="shared" ref="B76:S76" si="21">B55*B34</f>
        <v>0.7499999998</v>
      </c>
      <c r="C76" s="8">
        <f t="shared" si="21"/>
        <v>1.375</v>
      </c>
      <c r="D76" s="8">
        <f t="shared" si="21"/>
        <v>0.9999999995</v>
      </c>
      <c r="E76" s="8">
        <f t="shared" si="21"/>
        <v>0.25</v>
      </c>
      <c r="F76" s="8">
        <f t="shared" si="21"/>
        <v>0</v>
      </c>
      <c r="G76" s="8">
        <f t="shared" si="21"/>
        <v>0</v>
      </c>
      <c r="H76" s="8">
        <f t="shared" si="21"/>
        <v>0</v>
      </c>
      <c r="I76" s="8">
        <f t="shared" si="21"/>
        <v>0</v>
      </c>
      <c r="J76" s="8">
        <f t="shared" si="21"/>
        <v>0</v>
      </c>
      <c r="K76" s="8">
        <f t="shared" si="21"/>
        <v>0</v>
      </c>
      <c r="L76" s="8">
        <f t="shared" si="21"/>
        <v>0</v>
      </c>
      <c r="M76" s="8">
        <f t="shared" si="21"/>
        <v>0</v>
      </c>
      <c r="N76" s="8">
        <f t="shared" si="21"/>
        <v>0</v>
      </c>
      <c r="O76" s="8">
        <f t="shared" si="21"/>
        <v>0</v>
      </c>
      <c r="P76" s="8">
        <f t="shared" si="21"/>
        <v>0</v>
      </c>
      <c r="Q76" s="8">
        <f t="shared" si="21"/>
        <v>0</v>
      </c>
      <c r="R76" s="8">
        <f t="shared" si="21"/>
        <v>0</v>
      </c>
      <c r="S76" s="8">
        <f t="shared" si="21"/>
        <v>0</v>
      </c>
    </row>
    <row r="77">
      <c r="B77" s="8">
        <f t="shared" ref="B77:S77" si="22">B56*B35</f>
        <v>0.5291666668</v>
      </c>
      <c r="C77" s="8">
        <f t="shared" si="22"/>
        <v>1.5</v>
      </c>
      <c r="D77" s="8">
        <f t="shared" si="22"/>
        <v>1.833333334</v>
      </c>
      <c r="E77" s="8">
        <f t="shared" si="22"/>
        <v>0.9999999995</v>
      </c>
      <c r="F77" s="8">
        <f t="shared" si="22"/>
        <v>0.2</v>
      </c>
      <c r="G77" s="8">
        <f t="shared" si="22"/>
        <v>0</v>
      </c>
      <c r="H77" s="8">
        <f t="shared" si="22"/>
        <v>0</v>
      </c>
      <c r="I77" s="8">
        <f t="shared" si="22"/>
        <v>0</v>
      </c>
      <c r="J77" s="8">
        <f t="shared" si="22"/>
        <v>0</v>
      </c>
      <c r="K77" s="8">
        <f t="shared" si="22"/>
        <v>0</v>
      </c>
      <c r="L77" s="8">
        <f t="shared" si="22"/>
        <v>0</v>
      </c>
      <c r="M77" s="8">
        <f t="shared" si="22"/>
        <v>0</v>
      </c>
      <c r="N77" s="8">
        <f t="shared" si="22"/>
        <v>0</v>
      </c>
      <c r="O77" s="8">
        <f t="shared" si="22"/>
        <v>0</v>
      </c>
      <c r="P77" s="8">
        <f t="shared" si="22"/>
        <v>0</v>
      </c>
      <c r="Q77" s="8">
        <f t="shared" si="22"/>
        <v>0</v>
      </c>
      <c r="R77" s="8">
        <f t="shared" si="22"/>
        <v>0</v>
      </c>
      <c r="S77" s="8">
        <f t="shared" si="22"/>
        <v>0</v>
      </c>
    </row>
    <row r="78">
      <c r="B78" s="8">
        <f t="shared" ref="B78:S78" si="23">B57*B36</f>
        <v>0.3124999999</v>
      </c>
      <c r="C78" s="8">
        <f t="shared" si="23"/>
        <v>1.322916667</v>
      </c>
      <c r="D78" s="8">
        <f t="shared" si="23"/>
        <v>2.499999999</v>
      </c>
      <c r="E78" s="8">
        <f t="shared" si="23"/>
        <v>2.291666667</v>
      </c>
      <c r="F78" s="8">
        <f t="shared" si="23"/>
        <v>0.9999999995</v>
      </c>
      <c r="G78" s="8">
        <f t="shared" si="23"/>
        <v>0.1666666667</v>
      </c>
      <c r="H78" s="8">
        <f t="shared" si="23"/>
        <v>0</v>
      </c>
      <c r="I78" s="8">
        <f t="shared" si="23"/>
        <v>0</v>
      </c>
      <c r="J78" s="8">
        <f t="shared" si="23"/>
        <v>0</v>
      </c>
      <c r="K78" s="8">
        <f t="shared" si="23"/>
        <v>0</v>
      </c>
      <c r="L78" s="8">
        <f t="shared" si="23"/>
        <v>0</v>
      </c>
      <c r="M78" s="8">
        <f t="shared" si="23"/>
        <v>0</v>
      </c>
      <c r="N78" s="8">
        <f t="shared" si="23"/>
        <v>0</v>
      </c>
      <c r="O78" s="8">
        <f t="shared" si="23"/>
        <v>0</v>
      </c>
      <c r="P78" s="8">
        <f t="shared" si="23"/>
        <v>0</v>
      </c>
      <c r="Q78" s="8">
        <f t="shared" si="23"/>
        <v>0</v>
      </c>
      <c r="R78" s="8">
        <f t="shared" si="23"/>
        <v>0</v>
      </c>
      <c r="S78" s="8">
        <f t="shared" si="23"/>
        <v>0</v>
      </c>
    </row>
    <row r="79">
      <c r="B79" s="8">
        <f t="shared" ref="B79:S79" si="24">B58*B37</f>
        <v>0.1644345238</v>
      </c>
      <c r="C79" s="8">
        <f t="shared" si="24"/>
        <v>0.9374999998</v>
      </c>
      <c r="D79" s="8">
        <f t="shared" si="24"/>
        <v>2.645833334</v>
      </c>
      <c r="E79" s="8">
        <f t="shared" si="24"/>
        <v>3.749999999</v>
      </c>
      <c r="F79" s="8">
        <f t="shared" si="24"/>
        <v>2.750000001</v>
      </c>
      <c r="G79" s="8">
        <f t="shared" si="24"/>
        <v>0.9999999995</v>
      </c>
      <c r="H79" s="8">
        <f t="shared" si="24"/>
        <v>0.1428571429</v>
      </c>
      <c r="I79" s="8">
        <f t="shared" si="24"/>
        <v>0</v>
      </c>
      <c r="J79" s="8">
        <f t="shared" si="24"/>
        <v>0</v>
      </c>
      <c r="K79" s="8">
        <f t="shared" si="24"/>
        <v>0</v>
      </c>
      <c r="L79" s="8">
        <f t="shared" si="24"/>
        <v>0</v>
      </c>
      <c r="M79" s="8">
        <f t="shared" si="24"/>
        <v>0</v>
      </c>
      <c r="N79" s="8">
        <f t="shared" si="24"/>
        <v>0</v>
      </c>
      <c r="O79" s="8">
        <f t="shared" si="24"/>
        <v>0</v>
      </c>
      <c r="P79" s="8">
        <f t="shared" si="24"/>
        <v>0</v>
      </c>
      <c r="Q79" s="8">
        <f t="shared" si="24"/>
        <v>0</v>
      </c>
      <c r="R79" s="8">
        <f t="shared" si="24"/>
        <v>0</v>
      </c>
      <c r="S79" s="8">
        <f t="shared" si="24"/>
        <v>0</v>
      </c>
    </row>
    <row r="80">
      <c r="B80" s="8">
        <f t="shared" ref="B80:S80" si="25">B59*B38</f>
        <v>0.109375</v>
      </c>
      <c r="C80" s="8">
        <f t="shared" si="25"/>
        <v>0.5755208334</v>
      </c>
      <c r="D80" s="8">
        <f t="shared" si="25"/>
        <v>2.187499999</v>
      </c>
      <c r="E80" s="8">
        <f t="shared" si="25"/>
        <v>4.630208335</v>
      </c>
      <c r="F80" s="8">
        <f t="shared" si="25"/>
        <v>5.249999999</v>
      </c>
      <c r="G80" s="8">
        <f t="shared" si="25"/>
        <v>3.208333334</v>
      </c>
      <c r="H80" s="8">
        <f t="shared" si="25"/>
        <v>0.9999999995</v>
      </c>
      <c r="I80" s="8">
        <f t="shared" si="25"/>
        <v>0.125</v>
      </c>
      <c r="J80" s="8">
        <f t="shared" si="25"/>
        <v>0</v>
      </c>
      <c r="K80" s="8">
        <f t="shared" si="25"/>
        <v>0</v>
      </c>
      <c r="L80" s="8">
        <f t="shared" si="25"/>
        <v>0</v>
      </c>
      <c r="M80" s="8">
        <f t="shared" si="25"/>
        <v>0</v>
      </c>
      <c r="N80" s="8">
        <f t="shared" si="25"/>
        <v>0</v>
      </c>
      <c r="O80" s="8">
        <f t="shared" si="25"/>
        <v>0</v>
      </c>
      <c r="P80" s="8">
        <f t="shared" si="25"/>
        <v>0</v>
      </c>
      <c r="Q80" s="8">
        <f t="shared" si="25"/>
        <v>0</v>
      </c>
      <c r="R80" s="8">
        <f t="shared" si="25"/>
        <v>0</v>
      </c>
      <c r="S80" s="8">
        <f t="shared" si="25"/>
        <v>0</v>
      </c>
    </row>
    <row r="81">
      <c r="B81" s="8">
        <f t="shared" ref="B81:S81" si="26">B60*B39</f>
        <v>0.09557291667</v>
      </c>
      <c r="C81" s="8">
        <f t="shared" si="26"/>
        <v>0.4375</v>
      </c>
      <c r="D81" s="8">
        <f t="shared" si="26"/>
        <v>1.534722223</v>
      </c>
      <c r="E81" s="8">
        <f t="shared" si="26"/>
        <v>4.374999999</v>
      </c>
      <c r="F81" s="8">
        <f t="shared" si="26"/>
        <v>7.408333335</v>
      </c>
      <c r="G81" s="8">
        <f t="shared" si="26"/>
        <v>6.999999998</v>
      </c>
      <c r="H81" s="8">
        <f t="shared" si="26"/>
        <v>3.666666668</v>
      </c>
      <c r="I81" s="8">
        <f t="shared" si="26"/>
        <v>0.9999999995</v>
      </c>
      <c r="J81" s="8">
        <f t="shared" si="26"/>
        <v>0.1111111111</v>
      </c>
      <c r="K81" s="8">
        <f t="shared" si="26"/>
        <v>0</v>
      </c>
      <c r="L81" s="8">
        <f t="shared" si="26"/>
        <v>0</v>
      </c>
      <c r="M81" s="8">
        <f t="shared" si="26"/>
        <v>0</v>
      </c>
      <c r="N81" s="8">
        <f t="shared" si="26"/>
        <v>0</v>
      </c>
      <c r="O81" s="8">
        <f t="shared" si="26"/>
        <v>0</v>
      </c>
      <c r="P81" s="8">
        <f t="shared" si="26"/>
        <v>0</v>
      </c>
      <c r="Q81" s="8">
        <f t="shared" si="26"/>
        <v>0</v>
      </c>
      <c r="R81" s="8">
        <f t="shared" si="26"/>
        <v>0</v>
      </c>
      <c r="S81" s="8">
        <f t="shared" si="26"/>
        <v>0</v>
      </c>
    </row>
    <row r="82">
      <c r="B82" s="8">
        <f t="shared" ref="B82:S82" si="27">B61*B40</f>
        <v>0.03515624999</v>
      </c>
      <c r="C82" s="8">
        <f t="shared" si="27"/>
        <v>0.430078125</v>
      </c>
      <c r="D82" s="8">
        <f t="shared" si="27"/>
        <v>1.3125</v>
      </c>
      <c r="E82" s="8">
        <f t="shared" si="27"/>
        <v>3.453125001</v>
      </c>
      <c r="F82" s="8">
        <f t="shared" si="27"/>
        <v>7.874999998</v>
      </c>
      <c r="G82" s="8">
        <f t="shared" si="27"/>
        <v>11.1125</v>
      </c>
      <c r="H82" s="8">
        <f t="shared" si="27"/>
        <v>8.999999998</v>
      </c>
      <c r="I82" s="8">
        <f t="shared" si="27"/>
        <v>4.125000001</v>
      </c>
      <c r="J82" s="8">
        <f t="shared" si="27"/>
        <v>0.9999999995</v>
      </c>
      <c r="K82" s="8">
        <f t="shared" si="27"/>
        <v>0.1</v>
      </c>
      <c r="L82" s="8">
        <f t="shared" si="27"/>
        <v>0</v>
      </c>
      <c r="M82" s="8">
        <f t="shared" si="27"/>
        <v>0</v>
      </c>
      <c r="N82" s="8">
        <f t="shared" si="27"/>
        <v>0</v>
      </c>
      <c r="O82" s="8">
        <f t="shared" si="27"/>
        <v>0</v>
      </c>
      <c r="P82" s="8">
        <f t="shared" si="27"/>
        <v>0</v>
      </c>
      <c r="Q82" s="8">
        <f t="shared" si="27"/>
        <v>0</v>
      </c>
      <c r="R82" s="8">
        <f t="shared" si="27"/>
        <v>0</v>
      </c>
      <c r="S82" s="8">
        <f t="shared" si="27"/>
        <v>0</v>
      </c>
    </row>
    <row r="83">
      <c r="B83" s="8">
        <f t="shared" ref="B83:S83" si="28">B62*B41</f>
        <v>-0.05607836174</v>
      </c>
      <c r="C83" s="8">
        <f t="shared" si="28"/>
        <v>0.17578125</v>
      </c>
      <c r="D83" s="8">
        <f t="shared" si="28"/>
        <v>1.43359375</v>
      </c>
      <c r="E83" s="8">
        <f t="shared" si="28"/>
        <v>3.28125</v>
      </c>
      <c r="F83" s="8">
        <f t="shared" si="28"/>
        <v>6.906250001</v>
      </c>
      <c r="G83" s="8">
        <f t="shared" si="28"/>
        <v>13.125</v>
      </c>
      <c r="H83" s="8">
        <f t="shared" si="28"/>
        <v>15.875</v>
      </c>
      <c r="I83" s="8">
        <f t="shared" si="28"/>
        <v>11.25</v>
      </c>
      <c r="J83" s="8">
        <f t="shared" si="28"/>
        <v>4.583333335</v>
      </c>
      <c r="K83" s="8">
        <f t="shared" si="28"/>
        <v>0.9999999995</v>
      </c>
      <c r="L83" s="8">
        <f t="shared" si="28"/>
        <v>0.09090909091</v>
      </c>
      <c r="M83" s="8">
        <f t="shared" si="28"/>
        <v>0</v>
      </c>
      <c r="N83" s="8">
        <f t="shared" si="28"/>
        <v>0</v>
      </c>
      <c r="O83" s="8">
        <f t="shared" si="28"/>
        <v>0</v>
      </c>
      <c r="P83" s="8">
        <f t="shared" si="28"/>
        <v>0</v>
      </c>
      <c r="Q83" s="8">
        <f t="shared" si="28"/>
        <v>0</v>
      </c>
      <c r="R83" s="8">
        <f t="shared" si="28"/>
        <v>0</v>
      </c>
      <c r="S83" s="8">
        <f t="shared" si="28"/>
        <v>0</v>
      </c>
    </row>
    <row r="84">
      <c r="B84" s="8">
        <f t="shared" ref="B84:S84" si="29">B63*B42</f>
        <v>0.0107421875</v>
      </c>
      <c r="C84" s="8">
        <f t="shared" si="29"/>
        <v>-0.3084309895</v>
      </c>
      <c r="D84" s="8">
        <f t="shared" si="29"/>
        <v>0.6445312499</v>
      </c>
      <c r="E84" s="8">
        <f t="shared" si="29"/>
        <v>3.942382813</v>
      </c>
      <c r="F84" s="8">
        <f t="shared" si="29"/>
        <v>7.21875</v>
      </c>
      <c r="G84" s="8">
        <f t="shared" si="29"/>
        <v>12.66145834</v>
      </c>
      <c r="H84" s="8">
        <f t="shared" si="29"/>
        <v>20.62499999</v>
      </c>
      <c r="I84" s="8">
        <f t="shared" si="29"/>
        <v>21.82812501</v>
      </c>
      <c r="J84" s="8">
        <f t="shared" si="29"/>
        <v>13.75</v>
      </c>
      <c r="K84" s="8">
        <f t="shared" si="29"/>
        <v>5.041666668</v>
      </c>
      <c r="L84" s="8">
        <f t="shared" si="29"/>
        <v>0.9999999995</v>
      </c>
      <c r="M84" s="8">
        <f t="shared" si="29"/>
        <v>0.08333333333</v>
      </c>
      <c r="N84" s="8">
        <f t="shared" si="29"/>
        <v>0</v>
      </c>
      <c r="O84" s="8">
        <f t="shared" si="29"/>
        <v>0</v>
      </c>
      <c r="P84" s="8">
        <f t="shared" si="29"/>
        <v>0</v>
      </c>
      <c r="Q84" s="8">
        <f t="shared" si="29"/>
        <v>0</v>
      </c>
      <c r="R84" s="8">
        <f t="shared" si="29"/>
        <v>0</v>
      </c>
      <c r="S84" s="8">
        <f t="shared" si="29"/>
        <v>0</v>
      </c>
    </row>
    <row r="85">
      <c r="B85" s="8">
        <f t="shared" ref="B85:S85" si="30">B64*B43</f>
        <v>0.2588493375</v>
      </c>
      <c r="C85" s="8">
        <f t="shared" si="30"/>
        <v>0.06445312498</v>
      </c>
      <c r="D85" s="8">
        <f t="shared" si="30"/>
        <v>-1.233723958</v>
      </c>
      <c r="E85" s="8">
        <f t="shared" si="30"/>
        <v>1.93359375</v>
      </c>
      <c r="F85" s="8">
        <f t="shared" si="30"/>
        <v>9.46171875</v>
      </c>
      <c r="G85" s="8">
        <f t="shared" si="30"/>
        <v>14.4375</v>
      </c>
      <c r="H85" s="8">
        <f t="shared" si="30"/>
        <v>21.70535715</v>
      </c>
      <c r="I85" s="8">
        <f t="shared" si="30"/>
        <v>30.93749999</v>
      </c>
      <c r="J85" s="8">
        <f t="shared" si="30"/>
        <v>29.10416667</v>
      </c>
      <c r="K85" s="8">
        <f t="shared" si="30"/>
        <v>16.5</v>
      </c>
      <c r="L85" s="8">
        <f t="shared" si="30"/>
        <v>5.500000002</v>
      </c>
      <c r="M85" s="8">
        <f t="shared" si="30"/>
        <v>0.9999999995</v>
      </c>
      <c r="N85" s="8">
        <f t="shared" si="30"/>
        <v>0.07692307692</v>
      </c>
      <c r="O85" s="8">
        <f t="shared" si="30"/>
        <v>0</v>
      </c>
      <c r="P85" s="8">
        <f t="shared" si="30"/>
        <v>0</v>
      </c>
      <c r="Q85" s="8">
        <f t="shared" si="30"/>
        <v>0</v>
      </c>
      <c r="R85" s="8">
        <f t="shared" si="30"/>
        <v>0</v>
      </c>
      <c r="S85" s="8">
        <f t="shared" si="30"/>
        <v>0</v>
      </c>
    </row>
    <row r="86">
      <c r="B86" s="8">
        <f t="shared" ref="B86:S86" si="31">B65*B44</f>
        <v>0.003173828125</v>
      </c>
      <c r="C86" s="8">
        <f t="shared" si="31"/>
        <v>1.682520694</v>
      </c>
      <c r="D86" s="8">
        <f t="shared" si="31"/>
        <v>0.2792968749</v>
      </c>
      <c r="E86" s="8">
        <f t="shared" si="31"/>
        <v>-4.009602864</v>
      </c>
      <c r="F86" s="8">
        <f t="shared" si="31"/>
        <v>5.027343749</v>
      </c>
      <c r="G86" s="8">
        <f t="shared" si="31"/>
        <v>20.50039063</v>
      </c>
      <c r="H86" s="8">
        <f t="shared" si="31"/>
        <v>26.8125</v>
      </c>
      <c r="I86" s="8">
        <f t="shared" si="31"/>
        <v>35.27120536</v>
      </c>
      <c r="J86" s="8">
        <f t="shared" si="31"/>
        <v>44.68749999</v>
      </c>
      <c r="K86" s="8">
        <f t="shared" si="31"/>
        <v>37.83541668</v>
      </c>
      <c r="L86" s="8">
        <f t="shared" si="31"/>
        <v>19.49999999</v>
      </c>
      <c r="M86" s="8">
        <f t="shared" si="31"/>
        <v>5.958333335</v>
      </c>
      <c r="N86" s="8">
        <f t="shared" si="31"/>
        <v>0.9999999995</v>
      </c>
      <c r="O86" s="8">
        <f t="shared" si="31"/>
        <v>0.07142857143</v>
      </c>
      <c r="P86" s="8">
        <f t="shared" si="31"/>
        <v>0</v>
      </c>
      <c r="Q86" s="8">
        <f t="shared" si="31"/>
        <v>0</v>
      </c>
      <c r="R86" s="8">
        <f t="shared" si="31"/>
        <v>0</v>
      </c>
      <c r="S86" s="8">
        <f t="shared" si="31"/>
        <v>0</v>
      </c>
    </row>
    <row r="87">
      <c r="B87" s="8">
        <f t="shared" ref="B87:S87" si="32">B66*B45</f>
        <v>-1.164815267</v>
      </c>
      <c r="C87" s="8">
        <f t="shared" si="32"/>
        <v>0.02221679687</v>
      </c>
      <c r="D87" s="8">
        <f t="shared" si="32"/>
        <v>7.851763238</v>
      </c>
      <c r="E87" s="8">
        <f t="shared" si="32"/>
        <v>0.9775390622</v>
      </c>
      <c r="F87" s="8">
        <f t="shared" si="32"/>
        <v>-11.22688802</v>
      </c>
      <c r="G87" s="8">
        <f t="shared" si="32"/>
        <v>11.73046875</v>
      </c>
      <c r="H87" s="8">
        <f t="shared" si="32"/>
        <v>41.00078125</v>
      </c>
      <c r="I87" s="8">
        <f t="shared" si="32"/>
        <v>46.921875</v>
      </c>
      <c r="J87" s="8">
        <f t="shared" si="32"/>
        <v>54.86631946</v>
      </c>
      <c r="K87" s="8">
        <f t="shared" si="32"/>
        <v>62.56249998</v>
      </c>
      <c r="L87" s="8">
        <f t="shared" si="32"/>
        <v>48.15416668</v>
      </c>
      <c r="M87" s="8">
        <f t="shared" si="32"/>
        <v>22.74999999</v>
      </c>
      <c r="N87" s="8">
        <f t="shared" si="32"/>
        <v>6.416666669</v>
      </c>
      <c r="O87" s="8">
        <f t="shared" si="32"/>
        <v>0.9999999995</v>
      </c>
      <c r="P87" s="8">
        <f t="shared" si="32"/>
        <v>0.06666666667</v>
      </c>
      <c r="Q87" s="8">
        <f t="shared" si="32"/>
        <v>0</v>
      </c>
      <c r="R87" s="8">
        <f t="shared" si="32"/>
        <v>0</v>
      </c>
      <c r="S87" s="8">
        <f t="shared" si="32"/>
        <v>0</v>
      </c>
    </row>
    <row r="88">
      <c r="B88" s="8">
        <f t="shared" ref="B88:S88" si="33">B67*B46</f>
        <v>0.0009155273393</v>
      </c>
      <c r="C88" s="8">
        <f t="shared" si="33"/>
        <v>-8.736114502</v>
      </c>
      <c r="D88" s="8">
        <f t="shared" si="33"/>
        <v>0.1110839844</v>
      </c>
      <c r="E88" s="8">
        <f t="shared" si="33"/>
        <v>29.44411214</v>
      </c>
      <c r="F88" s="8">
        <f t="shared" si="33"/>
        <v>2.932617187</v>
      </c>
      <c r="G88" s="8">
        <f t="shared" si="33"/>
        <v>-28.06722005</v>
      </c>
      <c r="H88" s="8">
        <f t="shared" si="33"/>
        <v>25.13671875</v>
      </c>
      <c r="I88" s="8">
        <f t="shared" si="33"/>
        <v>76.87646485</v>
      </c>
      <c r="J88" s="8">
        <f t="shared" si="33"/>
        <v>78.203125</v>
      </c>
      <c r="K88" s="8">
        <f t="shared" si="33"/>
        <v>82.29947918</v>
      </c>
      <c r="L88" s="8">
        <f t="shared" si="33"/>
        <v>85.31249998</v>
      </c>
      <c r="M88" s="8">
        <f t="shared" si="33"/>
        <v>60.19270835</v>
      </c>
      <c r="N88" s="8">
        <f t="shared" si="33"/>
        <v>26.24999999</v>
      </c>
      <c r="O88" s="8">
        <f t="shared" si="33"/>
        <v>6.875000002</v>
      </c>
      <c r="P88" s="8">
        <f t="shared" si="33"/>
        <v>0.9999999995</v>
      </c>
      <c r="Q88" s="8">
        <f t="shared" si="33"/>
        <v>0.0625</v>
      </c>
      <c r="R88" s="8">
        <f t="shared" si="33"/>
        <v>0</v>
      </c>
      <c r="S88" s="8">
        <f t="shared" si="33"/>
        <v>0</v>
      </c>
    </row>
    <row r="89">
      <c r="B89" s="8">
        <f t="shared" ref="B89:S89" si="34">B68*B47</f>
        <v>7.092428708</v>
      </c>
      <c r="C89" s="8">
        <f t="shared" si="34"/>
        <v>0.007324218715</v>
      </c>
      <c r="D89" s="8">
        <f t="shared" si="34"/>
        <v>-46.59261068</v>
      </c>
      <c r="E89" s="8">
        <f t="shared" si="34"/>
        <v>0.4443359374</v>
      </c>
      <c r="F89" s="8">
        <f t="shared" si="34"/>
        <v>94.22115885</v>
      </c>
      <c r="G89" s="8">
        <f t="shared" si="34"/>
        <v>7.820312498</v>
      </c>
      <c r="H89" s="8">
        <f t="shared" si="34"/>
        <v>-64.15364583</v>
      </c>
      <c r="I89" s="8">
        <f t="shared" si="34"/>
        <v>50.27343749</v>
      </c>
      <c r="J89" s="8">
        <f t="shared" si="34"/>
        <v>136.6692708</v>
      </c>
      <c r="K89" s="8">
        <f t="shared" si="34"/>
        <v>125.125</v>
      </c>
      <c r="L89" s="8">
        <f t="shared" si="34"/>
        <v>119.7083334</v>
      </c>
      <c r="M89" s="8">
        <f t="shared" si="34"/>
        <v>113.75</v>
      </c>
      <c r="N89" s="8">
        <f t="shared" si="34"/>
        <v>74.08333335</v>
      </c>
      <c r="O89" s="8">
        <f t="shared" si="34"/>
        <v>29.99999999</v>
      </c>
      <c r="P89" s="8">
        <f t="shared" si="34"/>
        <v>7.333333336</v>
      </c>
      <c r="Q89" s="8">
        <f t="shared" si="34"/>
        <v>0.9999999995</v>
      </c>
      <c r="R89" s="8">
        <f t="shared" si="34"/>
        <v>0.05882352941</v>
      </c>
      <c r="S89" s="8">
        <f t="shared" si="34"/>
        <v>0</v>
      </c>
    </row>
    <row r="90">
      <c r="B90" s="8">
        <f t="shared" ref="B90:S90" si="35">B69*B48</f>
        <v>0.0002593994527</v>
      </c>
      <c r="C90" s="8">
        <f t="shared" si="35"/>
        <v>60.28564402</v>
      </c>
      <c r="D90" s="8">
        <f t="shared" si="35"/>
        <v>0.04150390605</v>
      </c>
      <c r="E90" s="8">
        <f t="shared" si="35"/>
        <v>-198.0185954</v>
      </c>
      <c r="F90" s="8">
        <f t="shared" si="35"/>
        <v>1.510742187</v>
      </c>
      <c r="G90" s="8">
        <f t="shared" si="35"/>
        <v>266.9599501</v>
      </c>
      <c r="H90" s="8">
        <f t="shared" si="35"/>
        <v>18.99218749</v>
      </c>
      <c r="I90" s="8">
        <f t="shared" si="35"/>
        <v>-136.3264974</v>
      </c>
      <c r="J90" s="8">
        <f t="shared" si="35"/>
        <v>94.96093749</v>
      </c>
      <c r="K90" s="8">
        <f t="shared" si="35"/>
        <v>232.3377604</v>
      </c>
      <c r="L90" s="8">
        <f t="shared" si="35"/>
        <v>193.375</v>
      </c>
      <c r="M90" s="8">
        <f t="shared" si="35"/>
        <v>169.5868056</v>
      </c>
      <c r="N90" s="8">
        <f t="shared" si="35"/>
        <v>148.75</v>
      </c>
      <c r="O90" s="8">
        <f t="shared" si="35"/>
        <v>89.95833336</v>
      </c>
      <c r="P90" s="8">
        <f t="shared" si="35"/>
        <v>33.99999999</v>
      </c>
      <c r="Q90" s="8">
        <f t="shared" si="35"/>
        <v>7.791666669</v>
      </c>
      <c r="R90" s="8">
        <f t="shared" si="35"/>
        <v>0.9999999995</v>
      </c>
      <c r="S90" s="8">
        <f t="shared" si="35"/>
        <v>0.05555555556</v>
      </c>
    </row>
    <row r="92">
      <c r="B92" s="1" t="s">
        <v>72</v>
      </c>
    </row>
    <row r="94">
      <c r="B94" s="8">
        <f t="array" ref="B94:S111">mmult(m.diagonali!B51:S68,B73:S90)</f>
        <v>1</v>
      </c>
      <c r="C94" s="8">
        <v>0.0</v>
      </c>
      <c r="D94" s="8">
        <v>0.0</v>
      </c>
      <c r="E94" s="8">
        <v>0.0</v>
      </c>
      <c r="F94" s="8">
        <v>0.0</v>
      </c>
      <c r="G94" s="8">
        <v>0.0</v>
      </c>
      <c r="H94" s="8">
        <v>0.0</v>
      </c>
      <c r="I94" s="8">
        <v>0.0</v>
      </c>
      <c r="J94" s="8">
        <v>0.0</v>
      </c>
      <c r="K94" s="8">
        <v>0.0</v>
      </c>
      <c r="L94" s="8">
        <v>0.0</v>
      </c>
      <c r="M94" s="8">
        <v>0.0</v>
      </c>
      <c r="N94" s="8">
        <v>0.0</v>
      </c>
      <c r="O94" s="8">
        <v>0.0</v>
      </c>
      <c r="P94" s="8">
        <v>0.0</v>
      </c>
      <c r="Q94" s="8">
        <v>0.0</v>
      </c>
      <c r="R94" s="8">
        <v>0.0</v>
      </c>
      <c r="S94" s="8">
        <v>0.0</v>
      </c>
    </row>
    <row r="95">
      <c r="B95" s="8">
        <v>1.9999999990055504</v>
      </c>
      <c r="C95" s="8">
        <v>1.0</v>
      </c>
      <c r="D95" s="8">
        <v>0.0</v>
      </c>
      <c r="E95" s="8">
        <v>0.0</v>
      </c>
      <c r="F95" s="8">
        <v>0.0</v>
      </c>
      <c r="G95" s="8">
        <v>0.0</v>
      </c>
      <c r="H95" s="8">
        <v>0.0</v>
      </c>
      <c r="I95" s="8">
        <v>0.0</v>
      </c>
      <c r="J95" s="8">
        <v>0.0</v>
      </c>
      <c r="K95" s="8">
        <v>0.0</v>
      </c>
      <c r="L95" s="8">
        <v>0.0</v>
      </c>
      <c r="M95" s="8">
        <v>0.0</v>
      </c>
      <c r="N95" s="8">
        <v>0.0</v>
      </c>
      <c r="O95" s="8">
        <v>0.0</v>
      </c>
      <c r="P95" s="8">
        <v>0.0</v>
      </c>
      <c r="Q95" s="8">
        <v>0.0</v>
      </c>
      <c r="R95" s="8">
        <v>0.0</v>
      </c>
      <c r="S95" s="8">
        <v>0.0</v>
      </c>
    </row>
    <row r="96">
      <c r="B96" s="8">
        <v>3.6666666679197077</v>
      </c>
      <c r="C96" s="8">
        <v>3.9999999980111007</v>
      </c>
      <c r="D96" s="8">
        <v>1.3333333333333333</v>
      </c>
      <c r="E96" s="8">
        <v>0.0</v>
      </c>
      <c r="F96" s="8">
        <v>0.0</v>
      </c>
      <c r="G96" s="8">
        <v>0.0</v>
      </c>
      <c r="H96" s="8">
        <v>0.0</v>
      </c>
      <c r="I96" s="8">
        <v>0.0</v>
      </c>
      <c r="J96" s="8">
        <v>0.0</v>
      </c>
      <c r="K96" s="8">
        <v>0.0</v>
      </c>
      <c r="L96" s="8">
        <v>0.0</v>
      </c>
      <c r="M96" s="8">
        <v>0.0</v>
      </c>
      <c r="N96" s="8">
        <v>0.0</v>
      </c>
      <c r="O96" s="8">
        <v>0.0</v>
      </c>
      <c r="P96" s="8">
        <v>0.0</v>
      </c>
      <c r="Q96" s="8">
        <v>0.0</v>
      </c>
      <c r="R96" s="8">
        <v>0.0</v>
      </c>
      <c r="S96" s="8">
        <v>0.0</v>
      </c>
    </row>
    <row r="97">
      <c r="B97" s="8">
        <v>5.999999998360955</v>
      </c>
      <c r="C97" s="8">
        <v>11.000000003759123</v>
      </c>
      <c r="D97" s="8">
        <v>7.9999999960222015</v>
      </c>
      <c r="E97" s="8">
        <v>2.0</v>
      </c>
      <c r="F97" s="8">
        <v>0.0</v>
      </c>
      <c r="G97" s="8">
        <v>0.0</v>
      </c>
      <c r="H97" s="8">
        <v>0.0</v>
      </c>
      <c r="I97" s="8">
        <v>0.0</v>
      </c>
      <c r="J97" s="8">
        <v>0.0</v>
      </c>
      <c r="K97" s="8">
        <v>0.0</v>
      </c>
      <c r="L97" s="8">
        <v>0.0</v>
      </c>
      <c r="M97" s="8">
        <v>0.0</v>
      </c>
      <c r="N97" s="8">
        <v>0.0</v>
      </c>
      <c r="O97" s="8">
        <v>0.0</v>
      </c>
      <c r="P97" s="8">
        <v>0.0</v>
      </c>
      <c r="Q97" s="8">
        <v>0.0</v>
      </c>
      <c r="R97" s="8">
        <v>0.0</v>
      </c>
      <c r="S97" s="8">
        <v>0.0</v>
      </c>
    </row>
    <row r="98">
      <c r="B98" s="8">
        <v>8.466666668966486</v>
      </c>
      <c r="C98" s="8">
        <v>23.99999999344382</v>
      </c>
      <c r="D98" s="8">
        <v>29.333333343357662</v>
      </c>
      <c r="E98" s="8">
        <v>15.999999992044403</v>
      </c>
      <c r="F98" s="8">
        <v>3.2</v>
      </c>
      <c r="G98" s="8">
        <v>0.0</v>
      </c>
      <c r="H98" s="8">
        <v>0.0</v>
      </c>
      <c r="I98" s="8">
        <v>0.0</v>
      </c>
      <c r="J98" s="8">
        <v>0.0</v>
      </c>
      <c r="K98" s="8">
        <v>0.0</v>
      </c>
      <c r="L98" s="8">
        <v>0.0</v>
      </c>
      <c r="M98" s="8">
        <v>0.0</v>
      </c>
      <c r="N98" s="8">
        <v>0.0</v>
      </c>
      <c r="O98" s="8">
        <v>0.0</v>
      </c>
      <c r="P98" s="8">
        <v>0.0</v>
      </c>
      <c r="Q98" s="8">
        <v>0.0</v>
      </c>
      <c r="R98" s="8">
        <v>0.0</v>
      </c>
      <c r="S98" s="8">
        <v>0.0</v>
      </c>
    </row>
    <row r="99">
      <c r="B99" s="8">
        <v>9.999999997373221</v>
      </c>
      <c r="C99" s="8">
        <v>42.333333344832425</v>
      </c>
      <c r="D99" s="8">
        <v>79.99999997814605</v>
      </c>
      <c r="E99" s="8">
        <v>73.33333335839416</v>
      </c>
      <c r="F99" s="8">
        <v>31.999999984088806</v>
      </c>
      <c r="G99" s="8">
        <v>5.333333333333333</v>
      </c>
      <c r="H99" s="8">
        <v>0.0</v>
      </c>
      <c r="I99" s="8">
        <v>0.0</v>
      </c>
      <c r="J99" s="8">
        <v>0.0</v>
      </c>
      <c r="K99" s="8">
        <v>0.0</v>
      </c>
      <c r="L99" s="8">
        <v>0.0</v>
      </c>
      <c r="M99" s="8">
        <v>0.0</v>
      </c>
      <c r="N99" s="8">
        <v>0.0</v>
      </c>
      <c r="O99" s="8">
        <v>0.0</v>
      </c>
      <c r="P99" s="8">
        <v>0.0</v>
      </c>
      <c r="Q99" s="8">
        <v>0.0</v>
      </c>
      <c r="R99" s="8">
        <v>0.0</v>
      </c>
      <c r="S99" s="8">
        <v>0.0</v>
      </c>
    </row>
    <row r="100">
      <c r="B100" s="8">
        <v>10.523809525907618</v>
      </c>
      <c r="C100" s="8">
        <v>59.999999984239324</v>
      </c>
      <c r="D100" s="8">
        <v>169.3333333793297</v>
      </c>
      <c r="E100" s="8">
        <v>239.9999999344382</v>
      </c>
      <c r="F100" s="8">
        <v>176.00000006014596</v>
      </c>
      <c r="G100" s="8">
        <v>63.99999996817761</v>
      </c>
      <c r="H100" s="8">
        <v>9.142857142857142</v>
      </c>
      <c r="I100" s="8">
        <v>0.0</v>
      </c>
      <c r="J100" s="8">
        <v>0.0</v>
      </c>
      <c r="K100" s="8">
        <v>0.0</v>
      </c>
      <c r="L100" s="8">
        <v>0.0</v>
      </c>
      <c r="M100" s="8">
        <v>0.0</v>
      </c>
      <c r="N100" s="8">
        <v>0.0</v>
      </c>
      <c r="O100" s="8">
        <v>0.0</v>
      </c>
      <c r="P100" s="8">
        <v>0.0</v>
      </c>
      <c r="Q100" s="8">
        <v>0.0</v>
      </c>
      <c r="R100" s="8">
        <v>0.0</v>
      </c>
      <c r="S100" s="8">
        <v>0.0</v>
      </c>
    </row>
    <row r="101">
      <c r="B101" s="8">
        <v>13.99999999910497</v>
      </c>
      <c r="C101" s="8">
        <v>73.66666668135332</v>
      </c>
      <c r="D101" s="8">
        <v>279.9999999264502</v>
      </c>
      <c r="E101" s="8">
        <v>592.666666827654</v>
      </c>
      <c r="F101" s="8">
        <v>671.9999998164269</v>
      </c>
      <c r="G101" s="8">
        <v>410.6666668070073</v>
      </c>
      <c r="H101" s="8">
        <v>127.99999993635522</v>
      </c>
      <c r="I101" s="8">
        <v>16.0</v>
      </c>
      <c r="J101" s="8">
        <v>0.0</v>
      </c>
      <c r="K101" s="8">
        <v>0.0</v>
      </c>
      <c r="L101" s="8">
        <v>0.0</v>
      </c>
      <c r="M101" s="8">
        <v>0.0</v>
      </c>
      <c r="N101" s="8">
        <v>0.0</v>
      </c>
      <c r="O101" s="8">
        <v>0.0</v>
      </c>
      <c r="P101" s="8">
        <v>0.0</v>
      </c>
      <c r="Q101" s="8">
        <v>0.0</v>
      </c>
      <c r="R101" s="8">
        <v>0.0</v>
      </c>
      <c r="S101" s="8">
        <v>0.0</v>
      </c>
    </row>
    <row r="102">
      <c r="B102" s="8">
        <v>24.46666666716761</v>
      </c>
      <c r="C102" s="8">
        <v>111.99999999283976</v>
      </c>
      <c r="D102" s="8">
        <v>392.88888896721767</v>
      </c>
      <c r="E102" s="8">
        <v>1119.9999997058007</v>
      </c>
      <c r="F102" s="8">
        <v>1896.533333848493</v>
      </c>
      <c r="G102" s="8">
        <v>1791.9999995104715</v>
      </c>
      <c r="H102" s="8">
        <v>938.6666669874452</v>
      </c>
      <c r="I102" s="8">
        <v>255.99999987271045</v>
      </c>
      <c r="J102" s="8">
        <v>28.444444444444443</v>
      </c>
      <c r="K102" s="8">
        <v>0.0</v>
      </c>
      <c r="L102" s="8">
        <v>0.0</v>
      </c>
      <c r="M102" s="8">
        <v>0.0</v>
      </c>
      <c r="N102" s="8">
        <v>0.0</v>
      </c>
      <c r="O102" s="8">
        <v>0.0</v>
      </c>
      <c r="P102" s="8">
        <v>0.0</v>
      </c>
      <c r="Q102" s="8">
        <v>0.0</v>
      </c>
      <c r="R102" s="8">
        <v>0.0</v>
      </c>
      <c r="S102" s="8">
        <v>0.0</v>
      </c>
    </row>
    <row r="103">
      <c r="B103" s="8">
        <v>17.9999999973504</v>
      </c>
      <c r="C103" s="8">
        <v>220.20000000450847</v>
      </c>
      <c r="D103" s="8">
        <v>671.9999999570385</v>
      </c>
      <c r="E103" s="8">
        <v>1768.00000035248</v>
      </c>
      <c r="F103" s="8">
        <v>4031.9999989408834</v>
      </c>
      <c r="G103" s="8">
        <v>5689.600001545478</v>
      </c>
      <c r="H103" s="8">
        <v>4607.999998741213</v>
      </c>
      <c r="I103" s="8">
        <v>2112.000000721752</v>
      </c>
      <c r="J103" s="8">
        <v>511.9999997454209</v>
      </c>
      <c r="K103" s="8">
        <v>51.2</v>
      </c>
      <c r="L103" s="8">
        <v>0.0</v>
      </c>
      <c r="M103" s="8">
        <v>0.0</v>
      </c>
      <c r="N103" s="8">
        <v>0.0</v>
      </c>
      <c r="O103" s="8">
        <v>0.0</v>
      </c>
      <c r="P103" s="8">
        <v>0.0</v>
      </c>
      <c r="Q103" s="8">
        <v>0.0</v>
      </c>
      <c r="R103" s="8">
        <v>0.0</v>
      </c>
      <c r="S103" s="8">
        <v>0.0</v>
      </c>
    </row>
    <row r="104">
      <c r="B104" s="8">
        <v>-57.42424241778562</v>
      </c>
      <c r="C104" s="8">
        <v>179.999999973504</v>
      </c>
      <c r="D104" s="8">
        <v>1468.0000000300565</v>
      </c>
      <c r="E104" s="8">
        <v>3359.999999785193</v>
      </c>
      <c r="F104" s="8">
        <v>7072.0000014099205</v>
      </c>
      <c r="G104" s="8">
        <v>13439.99999646961</v>
      </c>
      <c r="H104" s="8">
        <v>16256.000004415653</v>
      </c>
      <c r="I104" s="8">
        <v>11519.999996853034</v>
      </c>
      <c r="J104" s="8">
        <v>4693.333334937226</v>
      </c>
      <c r="K104" s="8">
        <v>1023.9999994908418</v>
      </c>
      <c r="L104" s="8">
        <v>93.0909090909091</v>
      </c>
      <c r="M104" s="8">
        <v>0.0</v>
      </c>
      <c r="N104" s="8">
        <v>0.0</v>
      </c>
      <c r="O104" s="8">
        <v>0.0</v>
      </c>
      <c r="P104" s="8">
        <v>0.0</v>
      </c>
      <c r="Q104" s="8">
        <v>0.0</v>
      </c>
      <c r="R104" s="8">
        <v>0.0</v>
      </c>
      <c r="S104" s="8">
        <v>0.0</v>
      </c>
    </row>
    <row r="105">
      <c r="B105" s="8">
        <v>21.999999993530093</v>
      </c>
      <c r="C105" s="8">
        <v>-631.6666665956418</v>
      </c>
      <c r="D105" s="8">
        <v>1319.999999805696</v>
      </c>
      <c r="E105" s="8">
        <v>8074.000000165311</v>
      </c>
      <c r="F105" s="8">
        <v>14783.999999054848</v>
      </c>
      <c r="G105" s="8">
        <v>25930.66667183637</v>
      </c>
      <c r="H105" s="8">
        <v>42239.999988904485</v>
      </c>
      <c r="I105" s="8">
        <v>44704.00001214304</v>
      </c>
      <c r="J105" s="8">
        <v>28159.999992307414</v>
      </c>
      <c r="K105" s="8">
        <v>10325.333336861897</v>
      </c>
      <c r="L105" s="8">
        <v>2047.9999989816836</v>
      </c>
      <c r="M105" s="8">
        <v>170.66666666666666</v>
      </c>
      <c r="N105" s="8">
        <v>0.0</v>
      </c>
      <c r="O105" s="8">
        <v>0.0</v>
      </c>
      <c r="P105" s="8">
        <v>0.0</v>
      </c>
      <c r="Q105" s="8">
        <v>0.0</v>
      </c>
      <c r="R105" s="8">
        <v>0.0</v>
      </c>
      <c r="S105" s="8">
        <v>0.0</v>
      </c>
    </row>
    <row r="106">
      <c r="B106" s="8">
        <v>1060.2468864437947</v>
      </c>
      <c r="C106" s="8">
        <v>263.9999999223611</v>
      </c>
      <c r="D106" s="8">
        <v>-5053.333332765134</v>
      </c>
      <c r="E106" s="8">
        <v>7919.999998834176</v>
      </c>
      <c r="F106" s="8">
        <v>38755.20000079349</v>
      </c>
      <c r="G106" s="8">
        <v>59135.99999621939</v>
      </c>
      <c r="H106" s="8">
        <v>88905.14287486755</v>
      </c>
      <c r="I106" s="8">
        <v>126719.99996671345</v>
      </c>
      <c r="J106" s="8">
        <v>119210.66669904812</v>
      </c>
      <c r="K106" s="8">
        <v>67583.9999815378</v>
      </c>
      <c r="L106" s="8">
        <v>22528.000007698683</v>
      </c>
      <c r="M106" s="8">
        <v>4095.999997963367</v>
      </c>
      <c r="N106" s="8">
        <v>315.0769230769231</v>
      </c>
      <c r="O106" s="8">
        <v>0.0</v>
      </c>
      <c r="P106" s="8">
        <v>0.0</v>
      </c>
      <c r="Q106" s="8">
        <v>0.0</v>
      </c>
      <c r="R106" s="8">
        <v>0.0</v>
      </c>
      <c r="S106" s="8">
        <v>0.0</v>
      </c>
    </row>
    <row r="107">
      <c r="B107" s="8">
        <v>25.9999999966814</v>
      </c>
      <c r="C107" s="8">
        <v>13783.20952376933</v>
      </c>
      <c r="D107" s="8">
        <v>2287.9999993271294</v>
      </c>
      <c r="E107" s="8">
        <v>-32846.66666297337</v>
      </c>
      <c r="F107" s="8">
        <v>41183.99999393771</v>
      </c>
      <c r="G107" s="8">
        <v>167939.20000343845</v>
      </c>
      <c r="H107" s="8">
        <v>219647.99998595772</v>
      </c>
      <c r="I107" s="8">
        <v>288941.71434331953</v>
      </c>
      <c r="J107" s="8">
        <v>366079.9999038388</v>
      </c>
      <c r="K107" s="8">
        <v>309947.73341752513</v>
      </c>
      <c r="L107" s="8">
        <v>159743.99995636207</v>
      </c>
      <c r="M107" s="8">
        <v>48810.666683347146</v>
      </c>
      <c r="N107" s="8">
        <v>8191.999995926734</v>
      </c>
      <c r="O107" s="8">
        <v>585.1428571428571</v>
      </c>
      <c r="P107" s="8">
        <v>0.0</v>
      </c>
      <c r="Q107" s="8">
        <v>0.0</v>
      </c>
      <c r="R107" s="8">
        <v>0.0</v>
      </c>
      <c r="S107" s="8">
        <v>0.0</v>
      </c>
    </row>
    <row r="108">
      <c r="B108" s="8">
        <v>-19084.333333175597</v>
      </c>
      <c r="C108" s="8">
        <v>363.9999999535396</v>
      </c>
      <c r="D108" s="8">
        <v>128643.28888851375</v>
      </c>
      <c r="E108" s="8">
        <v>16015.999995289907</v>
      </c>
      <c r="F108" s="8">
        <v>-183941.33331265088</v>
      </c>
      <c r="G108" s="8">
        <v>192191.99997170933</v>
      </c>
      <c r="H108" s="8">
        <v>671756.8000137538</v>
      </c>
      <c r="I108" s="8">
        <v>768767.9999508521</v>
      </c>
      <c r="J108" s="8">
        <v>898929.777956994</v>
      </c>
      <c r="K108" s="8">
        <v>1025023.9997307488</v>
      </c>
      <c r="L108" s="8">
        <v>788957.866880973</v>
      </c>
      <c r="M108" s="8">
        <v>372735.9998981781</v>
      </c>
      <c r="N108" s="8">
        <v>105130.66670259387</v>
      </c>
      <c r="O108" s="8">
        <v>16383.999991853469</v>
      </c>
      <c r="P108" s="8">
        <v>1092.2666666666667</v>
      </c>
      <c r="Q108" s="8">
        <v>0.0</v>
      </c>
      <c r="R108" s="8">
        <v>0.0</v>
      </c>
      <c r="S108" s="8">
        <v>0.0</v>
      </c>
    </row>
    <row r="109">
      <c r="B109" s="8">
        <v>29.999999854882706</v>
      </c>
      <c r="C109" s="8">
        <v>-286264.999997634</v>
      </c>
      <c r="D109" s="8">
        <v>3639.999999535396</v>
      </c>
      <c r="E109" s="8">
        <v>964824.6666638531</v>
      </c>
      <c r="F109" s="8">
        <v>96095.99997173944</v>
      </c>
      <c r="G109" s="8">
        <v>-919706.6665632545</v>
      </c>
      <c r="H109" s="8">
        <v>823679.9998787541</v>
      </c>
      <c r="I109" s="8">
        <v>2519088.000051577</v>
      </c>
      <c r="J109" s="8">
        <v>2562559.9998361734</v>
      </c>
      <c r="K109" s="8">
        <v>2696789.3338709828</v>
      </c>
      <c r="L109" s="8">
        <v>2795519.9992656787</v>
      </c>
      <c r="M109" s="8">
        <v>1972394.6672024326</v>
      </c>
      <c r="N109" s="8">
        <v>860159.9997650265</v>
      </c>
      <c r="O109" s="8">
        <v>225280.00007698685</v>
      </c>
      <c r="P109" s="8">
        <v>32767.999983706937</v>
      </c>
      <c r="Q109" s="8">
        <v>2048.0</v>
      </c>
      <c r="R109" s="8">
        <v>0.0</v>
      </c>
      <c r="S109" s="8">
        <v>0.0</v>
      </c>
    </row>
    <row r="110">
      <c r="B110" s="8">
        <v>464809.4078397677</v>
      </c>
      <c r="C110" s="8">
        <v>479.9999976781233</v>
      </c>
      <c r="D110" s="8">
        <v>-3053493.3333080956</v>
      </c>
      <c r="E110" s="8">
        <v>29119.999996283168</v>
      </c>
      <c r="F110" s="8">
        <v>6174877.86664866</v>
      </c>
      <c r="G110" s="8">
        <v>512511.999849277</v>
      </c>
      <c r="H110" s="8">
        <v>-4204373.332860592</v>
      </c>
      <c r="I110" s="8">
        <v>3294719.9995150166</v>
      </c>
      <c r="J110" s="8">
        <v>8956757.333516717</v>
      </c>
      <c r="K110" s="8">
        <v>8200191.999475756</v>
      </c>
      <c r="L110" s="8">
        <v>7845205.334897404</v>
      </c>
      <c r="M110" s="8">
        <v>7454719.99804181</v>
      </c>
      <c r="N110" s="8">
        <v>4855125.334652142</v>
      </c>
      <c r="O110" s="8">
        <v>1966079.9994629177</v>
      </c>
      <c r="P110" s="8">
        <v>480597.33349757193</v>
      </c>
      <c r="Q110" s="8">
        <v>65535.999967413874</v>
      </c>
      <c r="R110" s="8">
        <v>3855.0588235294117</v>
      </c>
      <c r="S110" s="8">
        <v>0.0</v>
      </c>
    </row>
    <row r="111">
      <c r="B111" s="8">
        <v>34.000005066394806</v>
      </c>
      <c r="C111" s="8">
        <v>7901759.933276051</v>
      </c>
      <c r="D111" s="8">
        <v>5439.999973685397</v>
      </c>
      <c r="E111" s="8">
        <v>-2.595469333311881E7</v>
      </c>
      <c r="F111" s="8">
        <v>198015.99997472554</v>
      </c>
      <c r="G111" s="8">
        <v>3.499097457767574E7</v>
      </c>
      <c r="H111" s="8">
        <v>2489343.999267917</v>
      </c>
      <c r="I111" s="8">
        <v>-1.7868586664657515E7</v>
      </c>
      <c r="J111" s="8">
        <v>1.2446719998167839E7</v>
      </c>
      <c r="K111" s="8">
        <v>3.0452974933956843E7</v>
      </c>
      <c r="L111" s="8">
        <v>2.534604799837961E7</v>
      </c>
      <c r="M111" s="8">
        <v>2.222808178220931E7</v>
      </c>
      <c r="N111" s="8">
        <v>1.949695999487858E7</v>
      </c>
      <c r="O111" s="8">
        <v>1.1791018669869486E7</v>
      </c>
      <c r="P111" s="8">
        <v>4456447.998782612</v>
      </c>
      <c r="Q111" s="8">
        <v>1021269.3336823403</v>
      </c>
      <c r="R111" s="8">
        <v>131071.99993482775</v>
      </c>
      <c r="S111" s="8">
        <v>7281.777777777777</v>
      </c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9" width="9.14"/>
  </cols>
  <sheetData>
    <row r="1">
      <c r="A1" s="110" t="s">
        <v>73</v>
      </c>
    </row>
    <row r="2">
      <c r="A2" s="111" t="s">
        <v>74</v>
      </c>
    </row>
    <row r="3">
      <c r="A3" s="112"/>
    </row>
    <row r="5">
      <c r="A5" s="112"/>
    </row>
    <row r="7">
      <c r="A7" s="112" t="s">
        <v>75</v>
      </c>
      <c r="H7" s="110" t="s">
        <v>76</v>
      </c>
      <c r="J7" t="s">
        <v>77</v>
      </c>
    </row>
    <row r="8">
      <c r="A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8"/>
      <c r="N8" s="57"/>
      <c r="O8" s="57"/>
      <c r="P8" s="57"/>
      <c r="Q8" s="57"/>
      <c r="R8" s="57"/>
      <c r="S8" s="57"/>
    </row>
    <row r="9">
      <c r="A9" s="57"/>
      <c r="B9" s="56" t="s">
        <v>78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3"/>
      <c r="N9" s="92"/>
      <c r="O9" s="92"/>
      <c r="P9" s="92"/>
      <c r="Q9" s="92"/>
      <c r="R9" s="92"/>
      <c r="S9" s="92"/>
    </row>
    <row r="10">
      <c r="A10" s="113">
        <v>0.0</v>
      </c>
      <c r="B10" s="89">
        <v>1.0</v>
      </c>
      <c r="C10" s="89">
        <v>0.0</v>
      </c>
      <c r="D10" s="89">
        <v>0.0</v>
      </c>
      <c r="E10" s="89">
        <v>0.0</v>
      </c>
      <c r="F10" s="89">
        <v>0.0</v>
      </c>
      <c r="G10" s="89">
        <v>0.0</v>
      </c>
      <c r="H10" s="89">
        <v>0.0</v>
      </c>
      <c r="I10" s="89">
        <v>0.0</v>
      </c>
      <c r="J10" s="89">
        <v>0.0</v>
      </c>
      <c r="K10" s="89">
        <v>0.0</v>
      </c>
      <c r="L10" s="89">
        <v>0.0</v>
      </c>
      <c r="M10" s="89">
        <v>0.0</v>
      </c>
      <c r="N10" s="89">
        <v>0.0</v>
      </c>
      <c r="O10" s="89">
        <v>0.0</v>
      </c>
      <c r="P10" s="89">
        <v>0.0</v>
      </c>
      <c r="Q10" s="89">
        <v>0.0</v>
      </c>
      <c r="R10" s="89">
        <v>0.0</v>
      </c>
      <c r="S10" s="89">
        <v>0.0</v>
      </c>
    </row>
    <row r="11">
      <c r="A11" s="98">
        <f t="shared" ref="A11:A27" si="1">A10+1</f>
        <v>1</v>
      </c>
      <c r="B11" s="89">
        <v>1.0</v>
      </c>
      <c r="C11" s="89">
        <v>1.0</v>
      </c>
      <c r="D11" s="89">
        <v>0.0</v>
      </c>
      <c r="E11" s="89">
        <v>0.0</v>
      </c>
      <c r="F11" s="89">
        <v>0.0</v>
      </c>
      <c r="G11" s="89">
        <v>0.0</v>
      </c>
      <c r="H11" s="89">
        <v>0.0</v>
      </c>
      <c r="I11" s="89">
        <v>0.0</v>
      </c>
      <c r="J11" s="89">
        <v>0.0</v>
      </c>
      <c r="K11" s="89">
        <v>0.0</v>
      </c>
      <c r="L11" s="89">
        <v>0.0</v>
      </c>
      <c r="M11" s="89">
        <v>0.0</v>
      </c>
      <c r="N11" s="89">
        <v>0.0</v>
      </c>
      <c r="O11" s="89">
        <v>0.0</v>
      </c>
      <c r="P11" s="89">
        <v>0.0</v>
      </c>
      <c r="Q11" s="89">
        <v>0.0</v>
      </c>
      <c r="R11" s="89">
        <v>0.0</v>
      </c>
      <c r="S11" s="89">
        <v>0.0</v>
      </c>
    </row>
    <row r="12">
      <c r="A12" s="98">
        <f t="shared" si="1"/>
        <v>2</v>
      </c>
      <c r="B12" s="89">
        <v>1.0</v>
      </c>
      <c r="C12" s="89">
        <v>2.0</v>
      </c>
      <c r="D12" s="89">
        <v>1.0</v>
      </c>
      <c r="E12" s="89">
        <v>0.0</v>
      </c>
      <c r="F12" s="89">
        <v>0.0</v>
      </c>
      <c r="G12" s="89">
        <v>0.0</v>
      </c>
      <c r="H12" s="89">
        <v>0.0</v>
      </c>
      <c r="I12" s="89">
        <v>0.0</v>
      </c>
      <c r="J12" s="89">
        <v>0.0</v>
      </c>
      <c r="K12" s="89">
        <v>0.0</v>
      </c>
      <c r="L12" s="89">
        <v>0.0</v>
      </c>
      <c r="M12" s="89">
        <v>0.0</v>
      </c>
      <c r="N12" s="89">
        <v>0.0</v>
      </c>
      <c r="O12" s="89">
        <v>0.0</v>
      </c>
      <c r="P12" s="89">
        <v>0.0</v>
      </c>
      <c r="Q12" s="89">
        <v>0.0</v>
      </c>
      <c r="R12" s="89">
        <v>0.0</v>
      </c>
      <c r="S12" s="89">
        <v>0.0</v>
      </c>
    </row>
    <row r="13">
      <c r="A13" s="98">
        <f t="shared" si="1"/>
        <v>3</v>
      </c>
      <c r="B13" s="89">
        <v>1.0</v>
      </c>
      <c r="C13" s="89">
        <v>3.0</v>
      </c>
      <c r="D13" s="89">
        <v>3.0</v>
      </c>
      <c r="E13" s="89">
        <v>1.0</v>
      </c>
      <c r="F13" s="89">
        <v>0.0</v>
      </c>
      <c r="G13" s="89">
        <v>0.0</v>
      </c>
      <c r="H13" s="89">
        <v>0.0</v>
      </c>
      <c r="I13" s="89">
        <v>0.0</v>
      </c>
      <c r="J13" s="89">
        <v>0.0</v>
      </c>
      <c r="K13" s="89">
        <v>0.0</v>
      </c>
      <c r="L13" s="89">
        <v>0.0</v>
      </c>
      <c r="M13" s="89">
        <v>0.0</v>
      </c>
      <c r="N13" s="89">
        <v>0.0</v>
      </c>
      <c r="O13" s="89">
        <v>0.0</v>
      </c>
      <c r="P13" s="89">
        <v>0.0</v>
      </c>
      <c r="Q13" s="89">
        <v>0.0</v>
      </c>
      <c r="R13" s="89">
        <v>0.0</v>
      </c>
      <c r="S13" s="89">
        <v>0.0</v>
      </c>
    </row>
    <row r="14">
      <c r="A14" s="98">
        <f t="shared" si="1"/>
        <v>4</v>
      </c>
      <c r="B14" s="89">
        <v>1.0</v>
      </c>
      <c r="C14" s="89">
        <v>4.0</v>
      </c>
      <c r="D14" s="89">
        <v>6.0</v>
      </c>
      <c r="E14" s="89">
        <v>4.0</v>
      </c>
      <c r="F14" s="89">
        <v>1.0</v>
      </c>
      <c r="G14" s="89">
        <v>0.0</v>
      </c>
      <c r="H14" s="89">
        <v>0.0</v>
      </c>
      <c r="I14" s="89">
        <v>0.0</v>
      </c>
      <c r="J14" s="89">
        <v>0.0</v>
      </c>
      <c r="K14" s="89">
        <v>0.0</v>
      </c>
      <c r="L14" s="89">
        <v>0.0</v>
      </c>
      <c r="M14" s="89">
        <v>0.0</v>
      </c>
      <c r="N14" s="89">
        <v>0.0</v>
      </c>
      <c r="O14" s="89">
        <v>0.0</v>
      </c>
      <c r="P14" s="89">
        <v>0.0</v>
      </c>
      <c r="Q14" s="89">
        <v>0.0</v>
      </c>
      <c r="R14" s="89">
        <v>0.0</v>
      </c>
      <c r="S14" s="89">
        <v>0.0</v>
      </c>
    </row>
    <row r="15">
      <c r="A15" s="98">
        <f t="shared" si="1"/>
        <v>5</v>
      </c>
      <c r="B15" s="89">
        <v>1.0</v>
      </c>
      <c r="C15" s="89">
        <v>5.0</v>
      </c>
      <c r="D15" s="89">
        <v>10.0</v>
      </c>
      <c r="E15" s="89">
        <v>10.0</v>
      </c>
      <c r="F15" s="89">
        <v>5.0</v>
      </c>
      <c r="G15" s="89">
        <v>1.0</v>
      </c>
      <c r="H15" s="89">
        <v>0.0</v>
      </c>
      <c r="I15" s="89">
        <v>0.0</v>
      </c>
      <c r="J15" s="89">
        <v>0.0</v>
      </c>
      <c r="K15" s="89">
        <v>0.0</v>
      </c>
      <c r="L15" s="89">
        <v>0.0</v>
      </c>
      <c r="M15" s="89">
        <v>0.0</v>
      </c>
      <c r="N15" s="89">
        <v>0.0</v>
      </c>
      <c r="O15" s="89">
        <v>0.0</v>
      </c>
      <c r="P15" s="89">
        <v>0.0</v>
      </c>
      <c r="Q15" s="89">
        <v>0.0</v>
      </c>
      <c r="R15" s="89">
        <v>0.0</v>
      </c>
      <c r="S15" s="89">
        <v>0.0</v>
      </c>
    </row>
    <row r="16">
      <c r="A16" s="98">
        <f t="shared" si="1"/>
        <v>6</v>
      </c>
      <c r="B16" s="89">
        <v>1.0</v>
      </c>
      <c r="C16" s="89">
        <v>6.0</v>
      </c>
      <c r="D16" s="89">
        <v>15.0</v>
      </c>
      <c r="E16" s="89">
        <v>20.0</v>
      </c>
      <c r="F16" s="89">
        <v>15.0</v>
      </c>
      <c r="G16" s="89">
        <v>6.0</v>
      </c>
      <c r="H16" s="89">
        <v>1.0</v>
      </c>
      <c r="I16" s="89">
        <v>0.0</v>
      </c>
      <c r="J16" s="89">
        <v>0.0</v>
      </c>
      <c r="K16" s="89">
        <v>0.0</v>
      </c>
      <c r="L16" s="89">
        <v>0.0</v>
      </c>
      <c r="M16" s="89">
        <v>0.0</v>
      </c>
      <c r="N16" s="89">
        <v>0.0</v>
      </c>
      <c r="O16" s="89">
        <v>0.0</v>
      </c>
      <c r="P16" s="89">
        <v>0.0</v>
      </c>
      <c r="Q16" s="89">
        <v>0.0</v>
      </c>
      <c r="R16" s="89">
        <v>0.0</v>
      </c>
      <c r="S16" s="89">
        <v>0.0</v>
      </c>
    </row>
    <row r="17">
      <c r="A17" s="98">
        <f t="shared" si="1"/>
        <v>7</v>
      </c>
      <c r="B17" s="89">
        <v>1.0</v>
      </c>
      <c r="C17" s="89">
        <v>7.0</v>
      </c>
      <c r="D17" s="89">
        <v>21.0</v>
      </c>
      <c r="E17" s="89">
        <v>35.0</v>
      </c>
      <c r="F17" s="89">
        <v>35.0</v>
      </c>
      <c r="G17" s="89">
        <v>21.0</v>
      </c>
      <c r="H17" s="89">
        <v>7.0</v>
      </c>
      <c r="I17" s="89">
        <v>1.0</v>
      </c>
      <c r="J17" s="89">
        <v>0.0</v>
      </c>
      <c r="K17" s="89">
        <v>0.0</v>
      </c>
      <c r="L17" s="89">
        <v>0.0</v>
      </c>
      <c r="M17" s="89">
        <v>0.0</v>
      </c>
      <c r="N17" s="89">
        <v>0.0</v>
      </c>
      <c r="O17" s="89">
        <v>0.0</v>
      </c>
      <c r="P17" s="89">
        <v>0.0</v>
      </c>
      <c r="Q17" s="89">
        <v>0.0</v>
      </c>
      <c r="R17" s="89">
        <v>0.0</v>
      </c>
      <c r="S17" s="89">
        <v>0.0</v>
      </c>
    </row>
    <row r="18">
      <c r="A18" s="98">
        <f t="shared" si="1"/>
        <v>8</v>
      </c>
      <c r="B18" s="89">
        <v>1.0</v>
      </c>
      <c r="C18" s="89">
        <v>8.0</v>
      </c>
      <c r="D18" s="89">
        <v>28.0</v>
      </c>
      <c r="E18" s="89">
        <v>56.0</v>
      </c>
      <c r="F18" s="89">
        <v>70.0</v>
      </c>
      <c r="G18" s="89">
        <v>56.0</v>
      </c>
      <c r="H18" s="89">
        <v>28.0</v>
      </c>
      <c r="I18" s="89">
        <v>8.0</v>
      </c>
      <c r="J18" s="89">
        <v>1.0</v>
      </c>
      <c r="K18" s="89">
        <v>0.0</v>
      </c>
      <c r="L18" s="89">
        <v>0.0</v>
      </c>
      <c r="M18" s="89">
        <v>0.0</v>
      </c>
      <c r="N18" s="89">
        <v>0.0</v>
      </c>
      <c r="O18" s="89">
        <v>0.0</v>
      </c>
      <c r="P18" s="89">
        <v>0.0</v>
      </c>
      <c r="Q18" s="89">
        <v>0.0</v>
      </c>
      <c r="R18" s="89">
        <v>0.0</v>
      </c>
      <c r="S18" s="89">
        <v>0.0</v>
      </c>
    </row>
    <row r="19">
      <c r="A19" s="98">
        <f t="shared" si="1"/>
        <v>9</v>
      </c>
      <c r="B19" s="89">
        <v>1.0</v>
      </c>
      <c r="C19" s="89">
        <v>9.0</v>
      </c>
      <c r="D19" s="89">
        <v>36.0</v>
      </c>
      <c r="E19" s="89">
        <v>84.0</v>
      </c>
      <c r="F19" s="89">
        <v>126.0</v>
      </c>
      <c r="G19" s="89">
        <v>126.0</v>
      </c>
      <c r="H19" s="89">
        <v>84.0</v>
      </c>
      <c r="I19" s="89">
        <v>36.0</v>
      </c>
      <c r="J19" s="89">
        <v>9.0</v>
      </c>
      <c r="K19" s="89">
        <v>1.0</v>
      </c>
      <c r="L19" s="89">
        <v>0.0</v>
      </c>
      <c r="M19" s="89">
        <v>0.0</v>
      </c>
      <c r="N19" s="89">
        <v>0.0</v>
      </c>
      <c r="O19" s="89">
        <v>0.0</v>
      </c>
      <c r="P19" s="89">
        <v>0.0</v>
      </c>
      <c r="Q19" s="89">
        <v>0.0</v>
      </c>
      <c r="R19" s="89">
        <v>0.0</v>
      </c>
      <c r="S19" s="89">
        <v>0.0</v>
      </c>
    </row>
    <row r="20">
      <c r="A20" s="98">
        <f t="shared" si="1"/>
        <v>10</v>
      </c>
      <c r="B20" s="89">
        <v>1.0</v>
      </c>
      <c r="C20" s="89">
        <v>10.0</v>
      </c>
      <c r="D20" s="89">
        <v>45.0</v>
      </c>
      <c r="E20" s="89">
        <v>120.0</v>
      </c>
      <c r="F20" s="89">
        <v>210.0</v>
      </c>
      <c r="G20" s="89">
        <v>252.0</v>
      </c>
      <c r="H20" s="89">
        <v>210.0</v>
      </c>
      <c r="I20" s="89">
        <v>120.0</v>
      </c>
      <c r="J20" s="89">
        <v>45.0</v>
      </c>
      <c r="K20" s="89">
        <v>10.0</v>
      </c>
      <c r="L20" s="89">
        <v>1.0</v>
      </c>
      <c r="M20" s="89">
        <v>0.0</v>
      </c>
      <c r="N20" s="89">
        <v>0.0</v>
      </c>
      <c r="O20" s="89">
        <v>0.0</v>
      </c>
      <c r="P20" s="89">
        <v>0.0</v>
      </c>
      <c r="Q20" s="89">
        <v>0.0</v>
      </c>
      <c r="R20" s="89">
        <v>0.0</v>
      </c>
      <c r="S20" s="89">
        <v>0.0</v>
      </c>
    </row>
    <row r="21">
      <c r="A21" s="98">
        <f t="shared" si="1"/>
        <v>11</v>
      </c>
      <c r="B21" s="89">
        <v>1.0</v>
      </c>
      <c r="C21" s="89">
        <v>11.0</v>
      </c>
      <c r="D21" s="89">
        <v>55.0</v>
      </c>
      <c r="E21" s="89">
        <v>165.0</v>
      </c>
      <c r="F21" s="89">
        <v>330.0</v>
      </c>
      <c r="G21" s="89">
        <v>462.00000000000006</v>
      </c>
      <c r="H21" s="89">
        <v>462.00000000000006</v>
      </c>
      <c r="I21" s="89">
        <v>330.0</v>
      </c>
      <c r="J21" s="89">
        <v>165.0</v>
      </c>
      <c r="K21" s="89">
        <v>55.0</v>
      </c>
      <c r="L21" s="89">
        <v>11.0</v>
      </c>
      <c r="M21" s="89">
        <v>1.0</v>
      </c>
      <c r="N21" s="89">
        <v>0.0</v>
      </c>
      <c r="O21" s="89">
        <v>0.0</v>
      </c>
      <c r="P21" s="89">
        <v>0.0</v>
      </c>
      <c r="Q21" s="89">
        <v>0.0</v>
      </c>
      <c r="R21" s="89">
        <v>0.0</v>
      </c>
      <c r="S21" s="89">
        <v>0.0</v>
      </c>
    </row>
    <row r="22">
      <c r="A22" s="98">
        <f t="shared" si="1"/>
        <v>12</v>
      </c>
      <c r="B22" s="89">
        <v>1.0</v>
      </c>
      <c r="C22" s="89">
        <v>12.0</v>
      </c>
      <c r="D22" s="89">
        <v>66.0</v>
      </c>
      <c r="E22" s="89">
        <v>220.0</v>
      </c>
      <c r="F22" s="89">
        <v>495.0</v>
      </c>
      <c r="G22" s="89">
        <v>792.0</v>
      </c>
      <c r="H22" s="89">
        <v>924.0000000000001</v>
      </c>
      <c r="I22" s="89">
        <v>792.0</v>
      </c>
      <c r="J22" s="89">
        <v>495.0</v>
      </c>
      <c r="K22" s="89">
        <v>220.0</v>
      </c>
      <c r="L22" s="89">
        <v>66.0</v>
      </c>
      <c r="M22" s="89">
        <v>12.0</v>
      </c>
      <c r="N22" s="89">
        <v>1.0</v>
      </c>
      <c r="O22" s="89">
        <v>0.0</v>
      </c>
      <c r="P22" s="89">
        <v>0.0</v>
      </c>
      <c r="Q22" s="89">
        <v>0.0</v>
      </c>
      <c r="R22" s="89">
        <v>0.0</v>
      </c>
      <c r="S22" s="89">
        <v>0.0</v>
      </c>
    </row>
    <row r="23">
      <c r="A23" s="98">
        <f t="shared" si="1"/>
        <v>13</v>
      </c>
      <c r="B23" s="89">
        <v>1.0</v>
      </c>
      <c r="C23" s="89">
        <v>13.0</v>
      </c>
      <c r="D23" s="89">
        <v>78.0</v>
      </c>
      <c r="E23" s="89">
        <v>286.0</v>
      </c>
      <c r="F23" s="89">
        <v>715.0</v>
      </c>
      <c r="G23" s="89">
        <v>1287.0</v>
      </c>
      <c r="H23" s="89">
        <v>1715.9999999999998</v>
      </c>
      <c r="I23" s="89">
        <v>1715.9999999999998</v>
      </c>
      <c r="J23" s="89">
        <v>1287.0</v>
      </c>
      <c r="K23" s="89">
        <v>715.0</v>
      </c>
      <c r="L23" s="89">
        <v>286.0</v>
      </c>
      <c r="M23" s="89">
        <v>78.0</v>
      </c>
      <c r="N23" s="89">
        <v>13.0</v>
      </c>
      <c r="O23" s="89">
        <v>1.0</v>
      </c>
      <c r="P23" s="89">
        <v>0.0</v>
      </c>
      <c r="Q23" s="89">
        <v>0.0</v>
      </c>
      <c r="R23" s="89">
        <v>0.0</v>
      </c>
      <c r="S23" s="89">
        <v>0.0</v>
      </c>
    </row>
    <row r="24">
      <c r="A24" s="98">
        <f t="shared" si="1"/>
        <v>14</v>
      </c>
      <c r="B24" s="89">
        <v>1.0</v>
      </c>
      <c r="C24" s="89">
        <v>14.0</v>
      </c>
      <c r="D24" s="89">
        <v>91.0</v>
      </c>
      <c r="E24" s="89">
        <v>364.0</v>
      </c>
      <c r="F24" s="89">
        <v>1001.0</v>
      </c>
      <c r="G24" s="89">
        <v>2001.9999999999998</v>
      </c>
      <c r="H24" s="89">
        <v>3003.0</v>
      </c>
      <c r="I24" s="89">
        <v>3431.9999999999995</v>
      </c>
      <c r="J24" s="89">
        <v>3003.0</v>
      </c>
      <c r="K24" s="89">
        <v>2001.9999999999998</v>
      </c>
      <c r="L24" s="89">
        <v>1001.0</v>
      </c>
      <c r="M24" s="89">
        <v>364.0</v>
      </c>
      <c r="N24" s="89">
        <v>91.0</v>
      </c>
      <c r="O24" s="89">
        <v>14.0</v>
      </c>
      <c r="P24" s="89">
        <v>1.0</v>
      </c>
      <c r="Q24" s="89">
        <v>0.0</v>
      </c>
      <c r="R24" s="89">
        <v>0.0</v>
      </c>
      <c r="S24" s="89">
        <v>0.0</v>
      </c>
    </row>
    <row r="25">
      <c r="A25" s="98">
        <f t="shared" si="1"/>
        <v>15</v>
      </c>
      <c r="B25" s="89">
        <v>1.0</v>
      </c>
      <c r="C25" s="89">
        <v>15.0</v>
      </c>
      <c r="D25" s="89">
        <v>105.0</v>
      </c>
      <c r="E25" s="89">
        <v>455.0</v>
      </c>
      <c r="F25" s="89">
        <v>1365.0</v>
      </c>
      <c r="G25" s="89">
        <v>3003.0</v>
      </c>
      <c r="H25" s="89">
        <v>5004.999999999999</v>
      </c>
      <c r="I25" s="89">
        <v>6435.0</v>
      </c>
      <c r="J25" s="89">
        <v>6435.0</v>
      </c>
      <c r="K25" s="89">
        <v>5004.999999999999</v>
      </c>
      <c r="L25" s="89">
        <v>3003.0</v>
      </c>
      <c r="M25" s="89">
        <v>1365.0</v>
      </c>
      <c r="N25" s="89">
        <v>455.0</v>
      </c>
      <c r="O25" s="89">
        <v>105.0</v>
      </c>
      <c r="P25" s="89">
        <v>15.0</v>
      </c>
      <c r="Q25" s="89">
        <v>1.0</v>
      </c>
      <c r="R25" s="89">
        <v>0.0</v>
      </c>
      <c r="S25" s="89">
        <v>0.0</v>
      </c>
    </row>
    <row r="26">
      <c r="A26" s="98">
        <f t="shared" si="1"/>
        <v>16</v>
      </c>
      <c r="B26" s="89">
        <v>1.0</v>
      </c>
      <c r="C26" s="89">
        <v>16.0</v>
      </c>
      <c r="D26" s="89">
        <v>120.0</v>
      </c>
      <c r="E26" s="89">
        <v>560.0</v>
      </c>
      <c r="F26" s="89">
        <v>1820.0</v>
      </c>
      <c r="G26" s="89">
        <v>4368.0</v>
      </c>
      <c r="H26" s="89">
        <v>8008.0</v>
      </c>
      <c r="I26" s="89">
        <v>11439.999999999998</v>
      </c>
      <c r="J26" s="89">
        <v>12870.0</v>
      </c>
      <c r="K26" s="89">
        <v>11439.999999999998</v>
      </c>
      <c r="L26" s="89">
        <v>8008.0</v>
      </c>
      <c r="M26" s="89">
        <v>4368.0</v>
      </c>
      <c r="N26" s="89">
        <v>1820.0</v>
      </c>
      <c r="O26" s="89">
        <v>560.0</v>
      </c>
      <c r="P26" s="89">
        <v>120.0</v>
      </c>
      <c r="Q26" s="89">
        <v>16.0</v>
      </c>
      <c r="R26" s="89">
        <v>1.0</v>
      </c>
      <c r="S26" s="89">
        <v>0.0</v>
      </c>
    </row>
    <row r="27">
      <c r="A27" s="98">
        <f t="shared" si="1"/>
        <v>17</v>
      </c>
      <c r="B27" s="101">
        <v>1.0</v>
      </c>
      <c r="C27" s="101">
        <v>17.0</v>
      </c>
      <c r="D27" s="101">
        <v>136.0</v>
      </c>
      <c r="E27" s="101">
        <v>680.0</v>
      </c>
      <c r="F27" s="101">
        <v>2380.0</v>
      </c>
      <c r="G27" s="101">
        <v>6188.0</v>
      </c>
      <c r="H27" s="101">
        <v>12376.0</v>
      </c>
      <c r="I27" s="101">
        <v>19448.0</v>
      </c>
      <c r="J27" s="101">
        <v>24309.999999999996</v>
      </c>
      <c r="K27" s="101">
        <v>24309.999999999996</v>
      </c>
      <c r="L27" s="101">
        <v>19448.0</v>
      </c>
      <c r="M27" s="101">
        <v>12376.0</v>
      </c>
      <c r="N27" s="101">
        <v>6188.0</v>
      </c>
      <c r="O27" s="101">
        <v>2380.0</v>
      </c>
      <c r="P27" s="101">
        <v>680.0</v>
      </c>
      <c r="Q27" s="101">
        <v>136.0</v>
      </c>
      <c r="R27" s="101">
        <v>17.0</v>
      </c>
      <c r="S27" s="101">
        <v>1.0</v>
      </c>
    </row>
    <row r="28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8"/>
      <c r="N28" s="57"/>
      <c r="O28" s="57"/>
      <c r="P28" s="57"/>
      <c r="Q28" s="57"/>
      <c r="R28" s="57"/>
      <c r="S28" s="57"/>
    </row>
    <row r="29">
      <c r="A29" s="57"/>
      <c r="B29" s="56" t="s">
        <v>80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8"/>
      <c r="N29" s="57"/>
      <c r="O29" s="57"/>
      <c r="P29" s="57"/>
      <c r="Q29" s="57"/>
      <c r="R29" s="57"/>
      <c r="S29" s="57"/>
    </row>
    <row r="30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8"/>
      <c r="N30" s="57"/>
      <c r="O30" s="57"/>
      <c r="P30" s="57"/>
      <c r="Q30" s="57"/>
      <c r="R30" s="57"/>
      <c r="S30" s="57"/>
    </row>
    <row r="31">
      <c r="A31" s="57"/>
      <c r="B31" s="59">
        <f>vettori!F14</f>
        <v>1</v>
      </c>
      <c r="C31" s="76">
        <v>0.0</v>
      </c>
      <c r="D31" s="76">
        <v>0.0</v>
      </c>
      <c r="E31" s="76">
        <v>0.0</v>
      </c>
      <c r="F31" s="76">
        <v>0.0</v>
      </c>
      <c r="G31" s="76">
        <v>0.0</v>
      </c>
      <c r="H31" s="76">
        <v>0.0</v>
      </c>
      <c r="I31" s="76">
        <v>0.0</v>
      </c>
      <c r="J31" s="76">
        <v>0.0</v>
      </c>
      <c r="K31" s="76">
        <v>0.0</v>
      </c>
      <c r="L31" s="76">
        <v>0.0</v>
      </c>
      <c r="M31" s="76">
        <v>0.0</v>
      </c>
      <c r="N31" s="76">
        <v>0.0</v>
      </c>
      <c r="O31" s="76">
        <v>0.0</v>
      </c>
      <c r="P31" s="76">
        <v>0.0</v>
      </c>
      <c r="Q31" s="76">
        <v>0.0</v>
      </c>
      <c r="R31" s="76">
        <v>0.0</v>
      </c>
      <c r="S31" s="76">
        <v>0.0</v>
      </c>
    </row>
    <row r="32">
      <c r="A32" s="57"/>
      <c r="B32" s="59">
        <f>vettori!F15</f>
        <v>1.5</v>
      </c>
      <c r="C32" s="94">
        <f t="shared" ref="C32:S32" si="2">B31</f>
        <v>1</v>
      </c>
      <c r="D32" s="94">
        <f t="shared" si="2"/>
        <v>0</v>
      </c>
      <c r="E32" s="94">
        <f t="shared" si="2"/>
        <v>0</v>
      </c>
      <c r="F32" s="94">
        <f t="shared" si="2"/>
        <v>0</v>
      </c>
      <c r="G32" s="94">
        <f t="shared" si="2"/>
        <v>0</v>
      </c>
      <c r="H32" s="94">
        <f t="shared" si="2"/>
        <v>0</v>
      </c>
      <c r="I32" s="94">
        <f t="shared" si="2"/>
        <v>0</v>
      </c>
      <c r="J32" s="94">
        <f t="shared" si="2"/>
        <v>0</v>
      </c>
      <c r="K32" s="94">
        <f t="shared" si="2"/>
        <v>0</v>
      </c>
      <c r="L32" s="94">
        <f t="shared" si="2"/>
        <v>0</v>
      </c>
      <c r="M32" s="94">
        <f t="shared" si="2"/>
        <v>0</v>
      </c>
      <c r="N32" s="94">
        <f t="shared" si="2"/>
        <v>0</v>
      </c>
      <c r="O32" s="94">
        <f t="shared" si="2"/>
        <v>0</v>
      </c>
      <c r="P32" s="94">
        <f t="shared" si="2"/>
        <v>0</v>
      </c>
      <c r="Q32" s="94">
        <f t="shared" si="2"/>
        <v>0</v>
      </c>
      <c r="R32" s="94">
        <f t="shared" si="2"/>
        <v>0</v>
      </c>
      <c r="S32" s="94">
        <f t="shared" si="2"/>
        <v>0</v>
      </c>
    </row>
    <row r="33">
      <c r="A33" s="57"/>
      <c r="B33" s="59">
        <f>vettori!F16</f>
        <v>2.25</v>
      </c>
      <c r="C33" s="94">
        <f t="shared" ref="C33:S33" si="3">B32</f>
        <v>1.5</v>
      </c>
      <c r="D33" s="94">
        <f t="shared" si="3"/>
        <v>1</v>
      </c>
      <c r="E33" s="94">
        <f t="shared" si="3"/>
        <v>0</v>
      </c>
      <c r="F33" s="94">
        <f t="shared" si="3"/>
        <v>0</v>
      </c>
      <c r="G33" s="94">
        <f t="shared" si="3"/>
        <v>0</v>
      </c>
      <c r="H33" s="94">
        <f t="shared" si="3"/>
        <v>0</v>
      </c>
      <c r="I33" s="94">
        <f t="shared" si="3"/>
        <v>0</v>
      </c>
      <c r="J33" s="94">
        <f t="shared" si="3"/>
        <v>0</v>
      </c>
      <c r="K33" s="94">
        <f t="shared" si="3"/>
        <v>0</v>
      </c>
      <c r="L33" s="94">
        <f t="shared" si="3"/>
        <v>0</v>
      </c>
      <c r="M33" s="94">
        <f t="shared" si="3"/>
        <v>0</v>
      </c>
      <c r="N33" s="94">
        <f t="shared" si="3"/>
        <v>0</v>
      </c>
      <c r="O33" s="94">
        <f t="shared" si="3"/>
        <v>0</v>
      </c>
      <c r="P33" s="94">
        <f t="shared" si="3"/>
        <v>0</v>
      </c>
      <c r="Q33" s="94">
        <f t="shared" si="3"/>
        <v>0</v>
      </c>
      <c r="R33" s="94">
        <f t="shared" si="3"/>
        <v>0</v>
      </c>
      <c r="S33" s="94">
        <f t="shared" si="3"/>
        <v>0</v>
      </c>
    </row>
    <row r="34">
      <c r="A34" s="57"/>
      <c r="B34" s="59">
        <f>vettori!F17</f>
        <v>3.375</v>
      </c>
      <c r="C34" s="94">
        <f t="shared" ref="C34:S34" si="4">B33</f>
        <v>2.25</v>
      </c>
      <c r="D34" s="94">
        <f t="shared" si="4"/>
        <v>1.5</v>
      </c>
      <c r="E34" s="94">
        <f t="shared" si="4"/>
        <v>1</v>
      </c>
      <c r="F34" s="94">
        <f t="shared" si="4"/>
        <v>0</v>
      </c>
      <c r="G34" s="94">
        <f t="shared" si="4"/>
        <v>0</v>
      </c>
      <c r="H34" s="94">
        <f t="shared" si="4"/>
        <v>0</v>
      </c>
      <c r="I34" s="94">
        <f t="shared" si="4"/>
        <v>0</v>
      </c>
      <c r="J34" s="94">
        <f t="shared" si="4"/>
        <v>0</v>
      </c>
      <c r="K34" s="94">
        <f t="shared" si="4"/>
        <v>0</v>
      </c>
      <c r="L34" s="94">
        <f t="shared" si="4"/>
        <v>0</v>
      </c>
      <c r="M34" s="94">
        <f t="shared" si="4"/>
        <v>0</v>
      </c>
      <c r="N34" s="94">
        <f t="shared" si="4"/>
        <v>0</v>
      </c>
      <c r="O34" s="94">
        <f t="shared" si="4"/>
        <v>0</v>
      </c>
      <c r="P34" s="94">
        <f t="shared" si="4"/>
        <v>0</v>
      </c>
      <c r="Q34" s="94">
        <f t="shared" si="4"/>
        <v>0</v>
      </c>
      <c r="R34" s="94">
        <f t="shared" si="4"/>
        <v>0</v>
      </c>
      <c r="S34" s="94">
        <f t="shared" si="4"/>
        <v>0</v>
      </c>
    </row>
    <row r="35">
      <c r="A35" s="57"/>
      <c r="B35" s="59">
        <f>vettori!F18</f>
        <v>5.0625</v>
      </c>
      <c r="C35" s="94">
        <f t="shared" ref="C35:S35" si="5">B34</f>
        <v>3.375</v>
      </c>
      <c r="D35" s="94">
        <f t="shared" si="5"/>
        <v>2.25</v>
      </c>
      <c r="E35" s="94">
        <f t="shared" si="5"/>
        <v>1.5</v>
      </c>
      <c r="F35" s="94">
        <f t="shared" si="5"/>
        <v>1</v>
      </c>
      <c r="G35" s="94">
        <f t="shared" si="5"/>
        <v>0</v>
      </c>
      <c r="H35" s="94">
        <f t="shared" si="5"/>
        <v>0</v>
      </c>
      <c r="I35" s="94">
        <f t="shared" si="5"/>
        <v>0</v>
      </c>
      <c r="J35" s="94">
        <f t="shared" si="5"/>
        <v>0</v>
      </c>
      <c r="K35" s="94">
        <f t="shared" si="5"/>
        <v>0</v>
      </c>
      <c r="L35" s="94">
        <f t="shared" si="5"/>
        <v>0</v>
      </c>
      <c r="M35" s="94">
        <f t="shared" si="5"/>
        <v>0</v>
      </c>
      <c r="N35" s="94">
        <f t="shared" si="5"/>
        <v>0</v>
      </c>
      <c r="O35" s="94">
        <f t="shared" si="5"/>
        <v>0</v>
      </c>
      <c r="P35" s="94">
        <f t="shared" si="5"/>
        <v>0</v>
      </c>
      <c r="Q35" s="94">
        <f t="shared" si="5"/>
        <v>0</v>
      </c>
      <c r="R35" s="94">
        <f t="shared" si="5"/>
        <v>0</v>
      </c>
      <c r="S35" s="94">
        <f t="shared" si="5"/>
        <v>0</v>
      </c>
    </row>
    <row r="36">
      <c r="A36" s="57"/>
      <c r="B36" s="59">
        <f>vettori!F19</f>
        <v>7.59375</v>
      </c>
      <c r="C36" s="94">
        <f t="shared" ref="C36:S36" si="6">B35</f>
        <v>5.0625</v>
      </c>
      <c r="D36" s="94">
        <f t="shared" si="6"/>
        <v>3.375</v>
      </c>
      <c r="E36" s="94">
        <f t="shared" si="6"/>
        <v>2.25</v>
      </c>
      <c r="F36" s="94">
        <f t="shared" si="6"/>
        <v>1.5</v>
      </c>
      <c r="G36" s="94">
        <f t="shared" si="6"/>
        <v>1</v>
      </c>
      <c r="H36" s="94">
        <f t="shared" si="6"/>
        <v>0</v>
      </c>
      <c r="I36" s="94">
        <f t="shared" si="6"/>
        <v>0</v>
      </c>
      <c r="J36" s="94">
        <f t="shared" si="6"/>
        <v>0</v>
      </c>
      <c r="K36" s="94">
        <f t="shared" si="6"/>
        <v>0</v>
      </c>
      <c r="L36" s="94">
        <f t="shared" si="6"/>
        <v>0</v>
      </c>
      <c r="M36" s="94">
        <f t="shared" si="6"/>
        <v>0</v>
      </c>
      <c r="N36" s="94">
        <f t="shared" si="6"/>
        <v>0</v>
      </c>
      <c r="O36" s="94">
        <f t="shared" si="6"/>
        <v>0</v>
      </c>
      <c r="P36" s="94">
        <f t="shared" si="6"/>
        <v>0</v>
      </c>
      <c r="Q36" s="94">
        <f t="shared" si="6"/>
        <v>0</v>
      </c>
      <c r="R36" s="94">
        <f t="shared" si="6"/>
        <v>0</v>
      </c>
      <c r="S36" s="94">
        <f t="shared" si="6"/>
        <v>0</v>
      </c>
    </row>
    <row r="37">
      <c r="A37" s="57"/>
      <c r="B37" s="59">
        <f>vettori!F20</f>
        <v>11.390625</v>
      </c>
      <c r="C37" s="94">
        <f t="shared" ref="C37:S37" si="7">B36</f>
        <v>7.59375</v>
      </c>
      <c r="D37" s="94">
        <f t="shared" si="7"/>
        <v>5.0625</v>
      </c>
      <c r="E37" s="94">
        <f t="shared" si="7"/>
        <v>3.375</v>
      </c>
      <c r="F37" s="94">
        <f t="shared" si="7"/>
        <v>2.25</v>
      </c>
      <c r="G37" s="94">
        <f t="shared" si="7"/>
        <v>1.5</v>
      </c>
      <c r="H37" s="94">
        <f t="shared" si="7"/>
        <v>1</v>
      </c>
      <c r="I37" s="94">
        <f t="shared" si="7"/>
        <v>0</v>
      </c>
      <c r="J37" s="94">
        <f t="shared" si="7"/>
        <v>0</v>
      </c>
      <c r="K37" s="94">
        <f t="shared" si="7"/>
        <v>0</v>
      </c>
      <c r="L37" s="94">
        <f t="shared" si="7"/>
        <v>0</v>
      </c>
      <c r="M37" s="94">
        <f t="shared" si="7"/>
        <v>0</v>
      </c>
      <c r="N37" s="94">
        <f t="shared" si="7"/>
        <v>0</v>
      </c>
      <c r="O37" s="94">
        <f t="shared" si="7"/>
        <v>0</v>
      </c>
      <c r="P37" s="94">
        <f t="shared" si="7"/>
        <v>0</v>
      </c>
      <c r="Q37" s="94">
        <f t="shared" si="7"/>
        <v>0</v>
      </c>
      <c r="R37" s="94">
        <f t="shared" si="7"/>
        <v>0</v>
      </c>
      <c r="S37" s="94">
        <f t="shared" si="7"/>
        <v>0</v>
      </c>
    </row>
    <row r="38">
      <c r="A38" s="57"/>
      <c r="B38" s="59">
        <f>vettori!F21</f>
        <v>17.0859375</v>
      </c>
      <c r="C38" s="94">
        <f t="shared" ref="C38:S38" si="8">B37</f>
        <v>11.390625</v>
      </c>
      <c r="D38" s="94">
        <f t="shared" si="8"/>
        <v>7.59375</v>
      </c>
      <c r="E38" s="94">
        <f t="shared" si="8"/>
        <v>5.0625</v>
      </c>
      <c r="F38" s="94">
        <f t="shared" si="8"/>
        <v>3.375</v>
      </c>
      <c r="G38" s="94">
        <f t="shared" si="8"/>
        <v>2.25</v>
      </c>
      <c r="H38" s="94">
        <f t="shared" si="8"/>
        <v>1.5</v>
      </c>
      <c r="I38" s="94">
        <f t="shared" si="8"/>
        <v>1</v>
      </c>
      <c r="J38" s="94">
        <f t="shared" si="8"/>
        <v>0</v>
      </c>
      <c r="K38" s="94">
        <f t="shared" si="8"/>
        <v>0</v>
      </c>
      <c r="L38" s="94">
        <f t="shared" si="8"/>
        <v>0</v>
      </c>
      <c r="M38" s="94">
        <f t="shared" si="8"/>
        <v>0</v>
      </c>
      <c r="N38" s="94">
        <f t="shared" si="8"/>
        <v>0</v>
      </c>
      <c r="O38" s="94">
        <f t="shared" si="8"/>
        <v>0</v>
      </c>
      <c r="P38" s="94">
        <f t="shared" si="8"/>
        <v>0</v>
      </c>
      <c r="Q38" s="94">
        <f t="shared" si="8"/>
        <v>0</v>
      </c>
      <c r="R38" s="94">
        <f t="shared" si="8"/>
        <v>0</v>
      </c>
      <c r="S38" s="94">
        <f t="shared" si="8"/>
        <v>0</v>
      </c>
    </row>
    <row r="39">
      <c r="A39" s="57"/>
      <c r="B39" s="59">
        <f>vettori!F22</f>
        <v>25.62890625</v>
      </c>
      <c r="C39" s="94">
        <f t="shared" ref="C39:S39" si="9">B38</f>
        <v>17.0859375</v>
      </c>
      <c r="D39" s="94">
        <f t="shared" si="9"/>
        <v>11.390625</v>
      </c>
      <c r="E39" s="94">
        <f t="shared" si="9"/>
        <v>7.59375</v>
      </c>
      <c r="F39" s="94">
        <f t="shared" si="9"/>
        <v>5.0625</v>
      </c>
      <c r="G39" s="94">
        <f t="shared" si="9"/>
        <v>3.375</v>
      </c>
      <c r="H39" s="94">
        <f t="shared" si="9"/>
        <v>2.25</v>
      </c>
      <c r="I39" s="94">
        <f t="shared" si="9"/>
        <v>1.5</v>
      </c>
      <c r="J39" s="94">
        <f t="shared" si="9"/>
        <v>1</v>
      </c>
      <c r="K39" s="94">
        <f t="shared" si="9"/>
        <v>0</v>
      </c>
      <c r="L39" s="94">
        <f t="shared" si="9"/>
        <v>0</v>
      </c>
      <c r="M39" s="94">
        <f t="shared" si="9"/>
        <v>0</v>
      </c>
      <c r="N39" s="94">
        <f t="shared" si="9"/>
        <v>0</v>
      </c>
      <c r="O39" s="94">
        <f t="shared" si="9"/>
        <v>0</v>
      </c>
      <c r="P39" s="94">
        <f t="shared" si="9"/>
        <v>0</v>
      </c>
      <c r="Q39" s="94">
        <f t="shared" si="9"/>
        <v>0</v>
      </c>
      <c r="R39" s="94">
        <f t="shared" si="9"/>
        <v>0</v>
      </c>
      <c r="S39" s="94">
        <f t="shared" si="9"/>
        <v>0</v>
      </c>
    </row>
    <row r="40">
      <c r="A40" s="57"/>
      <c r="B40" s="59">
        <f>vettori!F23</f>
        <v>38.44335938</v>
      </c>
      <c r="C40" s="94">
        <f t="shared" ref="C40:S40" si="10">B39</f>
        <v>25.62890625</v>
      </c>
      <c r="D40" s="94">
        <f t="shared" si="10"/>
        <v>17.0859375</v>
      </c>
      <c r="E40" s="94">
        <f t="shared" si="10"/>
        <v>11.390625</v>
      </c>
      <c r="F40" s="94">
        <f t="shared" si="10"/>
        <v>7.59375</v>
      </c>
      <c r="G40" s="94">
        <f t="shared" si="10"/>
        <v>5.0625</v>
      </c>
      <c r="H40" s="94">
        <f t="shared" si="10"/>
        <v>3.375</v>
      </c>
      <c r="I40" s="94">
        <f t="shared" si="10"/>
        <v>2.25</v>
      </c>
      <c r="J40" s="94">
        <f t="shared" si="10"/>
        <v>1.5</v>
      </c>
      <c r="K40" s="94">
        <f t="shared" si="10"/>
        <v>1</v>
      </c>
      <c r="L40" s="94">
        <f t="shared" si="10"/>
        <v>0</v>
      </c>
      <c r="M40" s="94">
        <f t="shared" si="10"/>
        <v>0</v>
      </c>
      <c r="N40" s="94">
        <f t="shared" si="10"/>
        <v>0</v>
      </c>
      <c r="O40" s="94">
        <f t="shared" si="10"/>
        <v>0</v>
      </c>
      <c r="P40" s="94">
        <f t="shared" si="10"/>
        <v>0</v>
      </c>
      <c r="Q40" s="94">
        <f t="shared" si="10"/>
        <v>0</v>
      </c>
      <c r="R40" s="94">
        <f t="shared" si="10"/>
        <v>0</v>
      </c>
      <c r="S40" s="94">
        <f t="shared" si="10"/>
        <v>0</v>
      </c>
    </row>
    <row r="41">
      <c r="A41" s="57"/>
      <c r="B41" s="59">
        <f>vettori!F24</f>
        <v>57.66503906</v>
      </c>
      <c r="C41" s="94">
        <f t="shared" ref="C41:S41" si="11">B40</f>
        <v>38.44335938</v>
      </c>
      <c r="D41" s="94">
        <f t="shared" si="11"/>
        <v>25.62890625</v>
      </c>
      <c r="E41" s="94">
        <f t="shared" si="11"/>
        <v>17.0859375</v>
      </c>
      <c r="F41" s="94">
        <f t="shared" si="11"/>
        <v>11.390625</v>
      </c>
      <c r="G41" s="94">
        <f t="shared" si="11"/>
        <v>7.59375</v>
      </c>
      <c r="H41" s="94">
        <f t="shared" si="11"/>
        <v>5.0625</v>
      </c>
      <c r="I41" s="94">
        <f t="shared" si="11"/>
        <v>3.375</v>
      </c>
      <c r="J41" s="94">
        <f t="shared" si="11"/>
        <v>2.25</v>
      </c>
      <c r="K41" s="94">
        <f t="shared" si="11"/>
        <v>1.5</v>
      </c>
      <c r="L41" s="94">
        <f t="shared" si="11"/>
        <v>1</v>
      </c>
      <c r="M41" s="94">
        <f t="shared" si="11"/>
        <v>0</v>
      </c>
      <c r="N41" s="94">
        <f t="shared" si="11"/>
        <v>0</v>
      </c>
      <c r="O41" s="94">
        <f t="shared" si="11"/>
        <v>0</v>
      </c>
      <c r="P41" s="94">
        <f t="shared" si="11"/>
        <v>0</v>
      </c>
      <c r="Q41" s="94">
        <f t="shared" si="11"/>
        <v>0</v>
      </c>
      <c r="R41" s="94">
        <f t="shared" si="11"/>
        <v>0</v>
      </c>
      <c r="S41" s="94">
        <f t="shared" si="11"/>
        <v>0</v>
      </c>
    </row>
    <row r="42">
      <c r="A42" s="57"/>
      <c r="B42" s="59">
        <f>vettori!F25</f>
        <v>86.49755859</v>
      </c>
      <c r="C42" s="94">
        <f t="shared" ref="C42:S42" si="12">B41</f>
        <v>57.66503906</v>
      </c>
      <c r="D42" s="94">
        <f t="shared" si="12"/>
        <v>38.44335938</v>
      </c>
      <c r="E42" s="94">
        <f t="shared" si="12"/>
        <v>25.62890625</v>
      </c>
      <c r="F42" s="94">
        <f t="shared" si="12"/>
        <v>17.0859375</v>
      </c>
      <c r="G42" s="94">
        <f t="shared" si="12"/>
        <v>11.390625</v>
      </c>
      <c r="H42" s="94">
        <f t="shared" si="12"/>
        <v>7.59375</v>
      </c>
      <c r="I42" s="94">
        <f t="shared" si="12"/>
        <v>5.0625</v>
      </c>
      <c r="J42" s="94">
        <f t="shared" si="12"/>
        <v>3.375</v>
      </c>
      <c r="K42" s="94">
        <f t="shared" si="12"/>
        <v>2.25</v>
      </c>
      <c r="L42" s="94">
        <f t="shared" si="12"/>
        <v>1.5</v>
      </c>
      <c r="M42" s="94">
        <f t="shared" si="12"/>
        <v>1</v>
      </c>
      <c r="N42" s="94">
        <f t="shared" si="12"/>
        <v>0</v>
      </c>
      <c r="O42" s="94">
        <f t="shared" si="12"/>
        <v>0</v>
      </c>
      <c r="P42" s="94">
        <f t="shared" si="12"/>
        <v>0</v>
      </c>
      <c r="Q42" s="94">
        <f t="shared" si="12"/>
        <v>0</v>
      </c>
      <c r="R42" s="94">
        <f t="shared" si="12"/>
        <v>0</v>
      </c>
      <c r="S42" s="94">
        <f t="shared" si="12"/>
        <v>0</v>
      </c>
    </row>
    <row r="43">
      <c r="A43" s="57"/>
      <c r="B43" s="59">
        <f>vettori!F26</f>
        <v>129.7463379</v>
      </c>
      <c r="C43" s="94">
        <f t="shared" ref="C43:S43" si="13">B42</f>
        <v>86.49755859</v>
      </c>
      <c r="D43" s="94">
        <f t="shared" si="13"/>
        <v>57.66503906</v>
      </c>
      <c r="E43" s="94">
        <f t="shared" si="13"/>
        <v>38.44335938</v>
      </c>
      <c r="F43" s="94">
        <f t="shared" si="13"/>
        <v>25.62890625</v>
      </c>
      <c r="G43" s="94">
        <f t="shared" si="13"/>
        <v>17.0859375</v>
      </c>
      <c r="H43" s="94">
        <f t="shared" si="13"/>
        <v>11.390625</v>
      </c>
      <c r="I43" s="94">
        <f t="shared" si="13"/>
        <v>7.59375</v>
      </c>
      <c r="J43" s="94">
        <f t="shared" si="13"/>
        <v>5.0625</v>
      </c>
      <c r="K43" s="94">
        <f t="shared" si="13"/>
        <v>3.375</v>
      </c>
      <c r="L43" s="94">
        <f t="shared" si="13"/>
        <v>2.25</v>
      </c>
      <c r="M43" s="94">
        <f t="shared" si="13"/>
        <v>1.5</v>
      </c>
      <c r="N43" s="94">
        <f t="shared" si="13"/>
        <v>1</v>
      </c>
      <c r="O43" s="94">
        <f t="shared" si="13"/>
        <v>0</v>
      </c>
      <c r="P43" s="94">
        <f t="shared" si="13"/>
        <v>0</v>
      </c>
      <c r="Q43" s="94">
        <f t="shared" si="13"/>
        <v>0</v>
      </c>
      <c r="R43" s="94">
        <f t="shared" si="13"/>
        <v>0</v>
      </c>
      <c r="S43" s="94">
        <f t="shared" si="13"/>
        <v>0</v>
      </c>
    </row>
    <row r="44">
      <c r="A44" s="57"/>
      <c r="B44" s="59">
        <f>vettori!F27</f>
        <v>194.6195068</v>
      </c>
      <c r="C44" s="94">
        <f t="shared" ref="C44:S44" si="14">B43</f>
        <v>129.7463379</v>
      </c>
      <c r="D44" s="94">
        <f t="shared" si="14"/>
        <v>86.49755859</v>
      </c>
      <c r="E44" s="94">
        <f t="shared" si="14"/>
        <v>57.66503906</v>
      </c>
      <c r="F44" s="94">
        <f t="shared" si="14"/>
        <v>38.44335938</v>
      </c>
      <c r="G44" s="94">
        <f t="shared" si="14"/>
        <v>25.62890625</v>
      </c>
      <c r="H44" s="94">
        <f t="shared" si="14"/>
        <v>17.0859375</v>
      </c>
      <c r="I44" s="94">
        <f t="shared" si="14"/>
        <v>11.390625</v>
      </c>
      <c r="J44" s="94">
        <f t="shared" si="14"/>
        <v>7.59375</v>
      </c>
      <c r="K44" s="94">
        <f t="shared" si="14"/>
        <v>5.0625</v>
      </c>
      <c r="L44" s="94">
        <f t="shared" si="14"/>
        <v>3.375</v>
      </c>
      <c r="M44" s="94">
        <f t="shared" si="14"/>
        <v>2.25</v>
      </c>
      <c r="N44" s="94">
        <f t="shared" si="14"/>
        <v>1.5</v>
      </c>
      <c r="O44" s="94">
        <f t="shared" si="14"/>
        <v>1</v>
      </c>
      <c r="P44" s="94">
        <f t="shared" si="14"/>
        <v>0</v>
      </c>
      <c r="Q44" s="94">
        <f t="shared" si="14"/>
        <v>0</v>
      </c>
      <c r="R44" s="94">
        <f t="shared" si="14"/>
        <v>0</v>
      </c>
      <c r="S44" s="94">
        <f t="shared" si="14"/>
        <v>0</v>
      </c>
    </row>
    <row r="45">
      <c r="A45" s="57"/>
      <c r="B45" s="59">
        <f>vettori!F28</f>
        <v>291.9292603</v>
      </c>
      <c r="C45" s="94">
        <f t="shared" ref="C45:S45" si="15">B44</f>
        <v>194.6195068</v>
      </c>
      <c r="D45" s="94">
        <f t="shared" si="15"/>
        <v>129.7463379</v>
      </c>
      <c r="E45" s="94">
        <f t="shared" si="15"/>
        <v>86.49755859</v>
      </c>
      <c r="F45" s="94">
        <f t="shared" si="15"/>
        <v>57.66503906</v>
      </c>
      <c r="G45" s="94">
        <f t="shared" si="15"/>
        <v>38.44335938</v>
      </c>
      <c r="H45" s="94">
        <f t="shared" si="15"/>
        <v>25.62890625</v>
      </c>
      <c r="I45" s="94">
        <f t="shared" si="15"/>
        <v>17.0859375</v>
      </c>
      <c r="J45" s="94">
        <f t="shared" si="15"/>
        <v>11.390625</v>
      </c>
      <c r="K45" s="94">
        <f t="shared" si="15"/>
        <v>7.59375</v>
      </c>
      <c r="L45" s="94">
        <f t="shared" si="15"/>
        <v>5.0625</v>
      </c>
      <c r="M45" s="94">
        <f t="shared" si="15"/>
        <v>3.375</v>
      </c>
      <c r="N45" s="94">
        <f t="shared" si="15"/>
        <v>2.25</v>
      </c>
      <c r="O45" s="94">
        <f t="shared" si="15"/>
        <v>1.5</v>
      </c>
      <c r="P45" s="94">
        <f t="shared" si="15"/>
        <v>1</v>
      </c>
      <c r="Q45" s="94">
        <f t="shared" si="15"/>
        <v>0</v>
      </c>
      <c r="R45" s="94">
        <f t="shared" si="15"/>
        <v>0</v>
      </c>
      <c r="S45" s="94">
        <f t="shared" si="15"/>
        <v>0</v>
      </c>
    </row>
    <row r="46">
      <c r="A46" s="57"/>
      <c r="B46" s="59">
        <f>vettori!F29</f>
        <v>437.8938904</v>
      </c>
      <c r="C46" s="94">
        <f t="shared" ref="C46:S46" si="16">B45</f>
        <v>291.9292603</v>
      </c>
      <c r="D46" s="94">
        <f t="shared" si="16"/>
        <v>194.6195068</v>
      </c>
      <c r="E46" s="94">
        <f t="shared" si="16"/>
        <v>129.7463379</v>
      </c>
      <c r="F46" s="94">
        <f t="shared" si="16"/>
        <v>86.49755859</v>
      </c>
      <c r="G46" s="94">
        <f t="shared" si="16"/>
        <v>57.66503906</v>
      </c>
      <c r="H46" s="94">
        <f t="shared" si="16"/>
        <v>38.44335938</v>
      </c>
      <c r="I46" s="94">
        <f t="shared" si="16"/>
        <v>25.62890625</v>
      </c>
      <c r="J46" s="94">
        <f t="shared" si="16"/>
        <v>17.0859375</v>
      </c>
      <c r="K46" s="94">
        <f t="shared" si="16"/>
        <v>11.390625</v>
      </c>
      <c r="L46" s="94">
        <f t="shared" si="16"/>
        <v>7.59375</v>
      </c>
      <c r="M46" s="94">
        <f t="shared" si="16"/>
        <v>5.0625</v>
      </c>
      <c r="N46" s="94">
        <f t="shared" si="16"/>
        <v>3.375</v>
      </c>
      <c r="O46" s="94">
        <f t="shared" si="16"/>
        <v>2.25</v>
      </c>
      <c r="P46" s="94">
        <f t="shared" si="16"/>
        <v>1.5</v>
      </c>
      <c r="Q46" s="94">
        <f t="shared" si="16"/>
        <v>1</v>
      </c>
      <c r="R46" s="94">
        <f t="shared" si="16"/>
        <v>0</v>
      </c>
      <c r="S46" s="94">
        <f t="shared" si="16"/>
        <v>0</v>
      </c>
    </row>
    <row r="47">
      <c r="A47" s="57"/>
      <c r="B47" s="59">
        <f>vettori!F30</f>
        <v>656.8408356</v>
      </c>
      <c r="C47" s="94">
        <f t="shared" ref="C47:S47" si="17">B46</f>
        <v>437.8938904</v>
      </c>
      <c r="D47" s="94">
        <f t="shared" si="17"/>
        <v>291.9292603</v>
      </c>
      <c r="E47" s="94">
        <f t="shared" si="17"/>
        <v>194.6195068</v>
      </c>
      <c r="F47" s="94">
        <f t="shared" si="17"/>
        <v>129.7463379</v>
      </c>
      <c r="G47" s="94">
        <f t="shared" si="17"/>
        <v>86.49755859</v>
      </c>
      <c r="H47" s="94">
        <f t="shared" si="17"/>
        <v>57.66503906</v>
      </c>
      <c r="I47" s="94">
        <f t="shared" si="17"/>
        <v>38.44335938</v>
      </c>
      <c r="J47" s="94">
        <f t="shared" si="17"/>
        <v>25.62890625</v>
      </c>
      <c r="K47" s="94">
        <f t="shared" si="17"/>
        <v>17.0859375</v>
      </c>
      <c r="L47" s="94">
        <f t="shared" si="17"/>
        <v>11.390625</v>
      </c>
      <c r="M47" s="94">
        <f t="shared" si="17"/>
        <v>7.59375</v>
      </c>
      <c r="N47" s="94">
        <f t="shared" si="17"/>
        <v>5.0625</v>
      </c>
      <c r="O47" s="94">
        <f t="shared" si="17"/>
        <v>3.375</v>
      </c>
      <c r="P47" s="94">
        <f t="shared" si="17"/>
        <v>2.25</v>
      </c>
      <c r="Q47" s="94">
        <f t="shared" si="17"/>
        <v>1.5</v>
      </c>
      <c r="R47" s="94">
        <f t="shared" si="17"/>
        <v>1</v>
      </c>
      <c r="S47" s="94">
        <f t="shared" si="17"/>
        <v>0</v>
      </c>
    </row>
    <row r="48">
      <c r="A48" s="57"/>
      <c r="B48" s="59">
        <f>vettori!F31</f>
        <v>985.2612534</v>
      </c>
      <c r="C48" s="76">
        <f t="shared" ref="C48:S48" si="18">B47</f>
        <v>656.8408356</v>
      </c>
      <c r="D48" s="76">
        <f t="shared" si="18"/>
        <v>437.8938904</v>
      </c>
      <c r="E48" s="76">
        <f t="shared" si="18"/>
        <v>291.9292603</v>
      </c>
      <c r="F48" s="76">
        <f t="shared" si="18"/>
        <v>194.6195068</v>
      </c>
      <c r="G48" s="76">
        <f t="shared" si="18"/>
        <v>129.7463379</v>
      </c>
      <c r="H48" s="76">
        <f t="shared" si="18"/>
        <v>86.49755859</v>
      </c>
      <c r="I48" s="76">
        <f t="shared" si="18"/>
        <v>57.66503906</v>
      </c>
      <c r="J48" s="76">
        <f t="shared" si="18"/>
        <v>38.44335938</v>
      </c>
      <c r="K48" s="76">
        <f t="shared" si="18"/>
        <v>25.62890625</v>
      </c>
      <c r="L48" s="76">
        <f t="shared" si="18"/>
        <v>17.0859375</v>
      </c>
      <c r="M48" s="76">
        <f t="shared" si="18"/>
        <v>11.390625</v>
      </c>
      <c r="N48" s="76">
        <f t="shared" si="18"/>
        <v>7.59375</v>
      </c>
      <c r="O48" s="76">
        <f t="shared" si="18"/>
        <v>5.0625</v>
      </c>
      <c r="P48" s="76">
        <f t="shared" si="18"/>
        <v>3.375</v>
      </c>
      <c r="Q48" s="76">
        <f t="shared" si="18"/>
        <v>2.25</v>
      </c>
      <c r="R48" s="76">
        <f t="shared" si="18"/>
        <v>1.5</v>
      </c>
      <c r="S48" s="76">
        <f t="shared" si="18"/>
        <v>1</v>
      </c>
    </row>
    <row r="49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8"/>
      <c r="N49" s="57"/>
      <c r="O49" s="57"/>
      <c r="P49" s="57"/>
      <c r="Q49" s="57"/>
      <c r="R49" s="57"/>
      <c r="S49" s="57"/>
    </row>
    <row r="50">
      <c r="A50" s="57"/>
      <c r="B50" s="56" t="s">
        <v>84</v>
      </c>
      <c r="C50" s="57"/>
      <c r="D50" s="57"/>
      <c r="F50" s="56" t="s">
        <v>85</v>
      </c>
      <c r="G50" s="57"/>
      <c r="H50" s="57"/>
      <c r="I50" s="57"/>
      <c r="J50" s="57"/>
      <c r="K50" s="57"/>
      <c r="L50" s="57"/>
      <c r="M50" s="58"/>
      <c r="N50" s="57"/>
      <c r="O50" s="57"/>
      <c r="P50" s="57"/>
      <c r="Q50" s="57"/>
      <c r="R50" s="57"/>
      <c r="S50" s="57"/>
    </row>
    <row r="51">
      <c r="A51" s="57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3"/>
      <c r="N51" s="92"/>
      <c r="O51" s="92"/>
      <c r="P51" s="92"/>
      <c r="Q51" s="92"/>
      <c r="R51" s="92"/>
      <c r="S51" s="92"/>
    </row>
    <row r="52">
      <c r="A52" s="98"/>
      <c r="B52" s="94">
        <f t="shared" ref="B52:S52" si="19">B31*B10</f>
        <v>1</v>
      </c>
      <c r="C52" s="94">
        <f t="shared" si="19"/>
        <v>0</v>
      </c>
      <c r="D52" s="94">
        <f t="shared" si="19"/>
        <v>0</v>
      </c>
      <c r="E52" s="94">
        <f t="shared" si="19"/>
        <v>0</v>
      </c>
      <c r="F52" s="94">
        <f t="shared" si="19"/>
        <v>0</v>
      </c>
      <c r="G52" s="94">
        <f t="shared" si="19"/>
        <v>0</v>
      </c>
      <c r="H52" s="94">
        <f t="shared" si="19"/>
        <v>0</v>
      </c>
      <c r="I52" s="94">
        <f t="shared" si="19"/>
        <v>0</v>
      </c>
      <c r="J52" s="94">
        <f t="shared" si="19"/>
        <v>0</v>
      </c>
      <c r="K52" s="94">
        <f t="shared" si="19"/>
        <v>0</v>
      </c>
      <c r="L52" s="94">
        <f t="shared" si="19"/>
        <v>0</v>
      </c>
      <c r="M52" s="94">
        <f t="shared" si="19"/>
        <v>0</v>
      </c>
      <c r="N52" s="94">
        <f t="shared" si="19"/>
        <v>0</v>
      </c>
      <c r="O52" s="94">
        <f t="shared" si="19"/>
        <v>0</v>
      </c>
      <c r="P52" s="94">
        <f t="shared" si="19"/>
        <v>0</v>
      </c>
      <c r="Q52" s="94">
        <f t="shared" si="19"/>
        <v>0</v>
      </c>
      <c r="R52" s="94">
        <f t="shared" si="19"/>
        <v>0</v>
      </c>
      <c r="S52" s="94">
        <f t="shared" si="19"/>
        <v>0</v>
      </c>
    </row>
    <row r="53">
      <c r="A53" s="98"/>
      <c r="B53" s="94">
        <f t="shared" ref="B53:S53" si="20">B32*B11</f>
        <v>1.5</v>
      </c>
      <c r="C53" s="94">
        <f t="shared" si="20"/>
        <v>1</v>
      </c>
      <c r="D53" s="94">
        <f t="shared" si="20"/>
        <v>0</v>
      </c>
      <c r="E53" s="94">
        <f t="shared" si="20"/>
        <v>0</v>
      </c>
      <c r="F53" s="94">
        <f t="shared" si="20"/>
        <v>0</v>
      </c>
      <c r="G53" s="94">
        <f t="shared" si="20"/>
        <v>0</v>
      </c>
      <c r="H53" s="94">
        <f t="shared" si="20"/>
        <v>0</v>
      </c>
      <c r="I53" s="94">
        <f t="shared" si="20"/>
        <v>0</v>
      </c>
      <c r="J53" s="94">
        <f t="shared" si="20"/>
        <v>0</v>
      </c>
      <c r="K53" s="94">
        <f t="shared" si="20"/>
        <v>0</v>
      </c>
      <c r="L53" s="94">
        <f t="shared" si="20"/>
        <v>0</v>
      </c>
      <c r="M53" s="94">
        <f t="shared" si="20"/>
        <v>0</v>
      </c>
      <c r="N53" s="94">
        <f t="shared" si="20"/>
        <v>0</v>
      </c>
      <c r="O53" s="94">
        <f t="shared" si="20"/>
        <v>0</v>
      </c>
      <c r="P53" s="94">
        <f t="shared" si="20"/>
        <v>0</v>
      </c>
      <c r="Q53" s="94">
        <f t="shared" si="20"/>
        <v>0</v>
      </c>
      <c r="R53" s="94">
        <f t="shared" si="20"/>
        <v>0</v>
      </c>
      <c r="S53" s="94">
        <f t="shared" si="20"/>
        <v>0</v>
      </c>
    </row>
    <row r="54">
      <c r="A54" s="98"/>
      <c r="B54" s="94">
        <f t="shared" ref="B54:S54" si="21">B33*B12</f>
        <v>2.25</v>
      </c>
      <c r="C54" s="94">
        <f t="shared" si="21"/>
        <v>3</v>
      </c>
      <c r="D54" s="94">
        <f t="shared" si="21"/>
        <v>1</v>
      </c>
      <c r="E54" s="94">
        <f t="shared" si="21"/>
        <v>0</v>
      </c>
      <c r="F54" s="94">
        <f t="shared" si="21"/>
        <v>0</v>
      </c>
      <c r="G54" s="94">
        <f t="shared" si="21"/>
        <v>0</v>
      </c>
      <c r="H54" s="94">
        <f t="shared" si="21"/>
        <v>0</v>
      </c>
      <c r="I54" s="94">
        <f t="shared" si="21"/>
        <v>0</v>
      </c>
      <c r="J54" s="94">
        <f t="shared" si="21"/>
        <v>0</v>
      </c>
      <c r="K54" s="94">
        <f t="shared" si="21"/>
        <v>0</v>
      </c>
      <c r="L54" s="94">
        <f t="shared" si="21"/>
        <v>0</v>
      </c>
      <c r="M54" s="94">
        <f t="shared" si="21"/>
        <v>0</v>
      </c>
      <c r="N54" s="94">
        <f t="shared" si="21"/>
        <v>0</v>
      </c>
      <c r="O54" s="94">
        <f t="shared" si="21"/>
        <v>0</v>
      </c>
      <c r="P54" s="94">
        <f t="shared" si="21"/>
        <v>0</v>
      </c>
      <c r="Q54" s="94">
        <f t="shared" si="21"/>
        <v>0</v>
      </c>
      <c r="R54" s="94">
        <f t="shared" si="21"/>
        <v>0</v>
      </c>
      <c r="S54" s="94">
        <f t="shared" si="21"/>
        <v>0</v>
      </c>
    </row>
    <row r="55">
      <c r="A55" s="98"/>
      <c r="B55" s="94">
        <f t="shared" ref="B55:S55" si="22">B34*B13</f>
        <v>3.375</v>
      </c>
      <c r="C55" s="94">
        <f t="shared" si="22"/>
        <v>6.75</v>
      </c>
      <c r="D55" s="94">
        <f t="shared" si="22"/>
        <v>4.5</v>
      </c>
      <c r="E55" s="94">
        <f t="shared" si="22"/>
        <v>1</v>
      </c>
      <c r="F55" s="94">
        <f t="shared" si="22"/>
        <v>0</v>
      </c>
      <c r="G55" s="94">
        <f t="shared" si="22"/>
        <v>0</v>
      </c>
      <c r="H55" s="94">
        <f t="shared" si="22"/>
        <v>0</v>
      </c>
      <c r="I55" s="94">
        <f t="shared" si="22"/>
        <v>0</v>
      </c>
      <c r="J55" s="94">
        <f t="shared" si="22"/>
        <v>0</v>
      </c>
      <c r="K55" s="94">
        <f t="shared" si="22"/>
        <v>0</v>
      </c>
      <c r="L55" s="94">
        <f t="shared" si="22"/>
        <v>0</v>
      </c>
      <c r="M55" s="94">
        <f t="shared" si="22"/>
        <v>0</v>
      </c>
      <c r="N55" s="94">
        <f t="shared" si="22"/>
        <v>0</v>
      </c>
      <c r="O55" s="94">
        <f t="shared" si="22"/>
        <v>0</v>
      </c>
      <c r="P55" s="94">
        <f t="shared" si="22"/>
        <v>0</v>
      </c>
      <c r="Q55" s="94">
        <f t="shared" si="22"/>
        <v>0</v>
      </c>
      <c r="R55" s="94">
        <f t="shared" si="22"/>
        <v>0</v>
      </c>
      <c r="S55" s="94">
        <f t="shared" si="22"/>
        <v>0</v>
      </c>
    </row>
    <row r="56">
      <c r="A56" s="98"/>
      <c r="B56" s="94">
        <f t="shared" ref="B56:S56" si="23">B35*B14</f>
        <v>5.0625</v>
      </c>
      <c r="C56" s="94">
        <f t="shared" si="23"/>
        <v>13.5</v>
      </c>
      <c r="D56" s="94">
        <f t="shared" si="23"/>
        <v>13.5</v>
      </c>
      <c r="E56" s="94">
        <f t="shared" si="23"/>
        <v>6</v>
      </c>
      <c r="F56" s="94">
        <f t="shared" si="23"/>
        <v>1</v>
      </c>
      <c r="G56" s="94">
        <f t="shared" si="23"/>
        <v>0</v>
      </c>
      <c r="H56" s="94">
        <f t="shared" si="23"/>
        <v>0</v>
      </c>
      <c r="I56" s="94">
        <f t="shared" si="23"/>
        <v>0</v>
      </c>
      <c r="J56" s="94">
        <f t="shared" si="23"/>
        <v>0</v>
      </c>
      <c r="K56" s="94">
        <f t="shared" si="23"/>
        <v>0</v>
      </c>
      <c r="L56" s="94">
        <f t="shared" si="23"/>
        <v>0</v>
      </c>
      <c r="M56" s="94">
        <f t="shared" si="23"/>
        <v>0</v>
      </c>
      <c r="N56" s="94">
        <f t="shared" si="23"/>
        <v>0</v>
      </c>
      <c r="O56" s="94">
        <f t="shared" si="23"/>
        <v>0</v>
      </c>
      <c r="P56" s="94">
        <f t="shared" si="23"/>
        <v>0</v>
      </c>
      <c r="Q56" s="94">
        <f t="shared" si="23"/>
        <v>0</v>
      </c>
      <c r="R56" s="94">
        <f t="shared" si="23"/>
        <v>0</v>
      </c>
      <c r="S56" s="94">
        <f t="shared" si="23"/>
        <v>0</v>
      </c>
    </row>
    <row r="57">
      <c r="A57" s="98"/>
      <c r="B57" s="94">
        <f t="shared" ref="B57:S57" si="24">B36*B15</f>
        <v>7.59375</v>
      </c>
      <c r="C57" s="94">
        <f t="shared" si="24"/>
        <v>25.3125</v>
      </c>
      <c r="D57" s="94">
        <f t="shared" si="24"/>
        <v>33.75</v>
      </c>
      <c r="E57" s="94">
        <f t="shared" si="24"/>
        <v>22.5</v>
      </c>
      <c r="F57" s="94">
        <f t="shared" si="24"/>
        <v>7.5</v>
      </c>
      <c r="G57" s="94">
        <f t="shared" si="24"/>
        <v>1</v>
      </c>
      <c r="H57" s="94">
        <f t="shared" si="24"/>
        <v>0</v>
      </c>
      <c r="I57" s="94">
        <f t="shared" si="24"/>
        <v>0</v>
      </c>
      <c r="J57" s="94">
        <f t="shared" si="24"/>
        <v>0</v>
      </c>
      <c r="K57" s="94">
        <f t="shared" si="24"/>
        <v>0</v>
      </c>
      <c r="L57" s="94">
        <f t="shared" si="24"/>
        <v>0</v>
      </c>
      <c r="M57" s="94">
        <f t="shared" si="24"/>
        <v>0</v>
      </c>
      <c r="N57" s="94">
        <f t="shared" si="24"/>
        <v>0</v>
      </c>
      <c r="O57" s="94">
        <f t="shared" si="24"/>
        <v>0</v>
      </c>
      <c r="P57" s="94">
        <f t="shared" si="24"/>
        <v>0</v>
      </c>
      <c r="Q57" s="94">
        <f t="shared" si="24"/>
        <v>0</v>
      </c>
      <c r="R57" s="94">
        <f t="shared" si="24"/>
        <v>0</v>
      </c>
      <c r="S57" s="94">
        <f t="shared" si="24"/>
        <v>0</v>
      </c>
    </row>
    <row r="58">
      <c r="A58" s="98"/>
      <c r="B58" s="94">
        <f t="shared" ref="B58:S58" si="25">B37*B16</f>
        <v>11.390625</v>
      </c>
      <c r="C58" s="94">
        <f t="shared" si="25"/>
        <v>45.5625</v>
      </c>
      <c r="D58" s="94">
        <f t="shared" si="25"/>
        <v>75.9375</v>
      </c>
      <c r="E58" s="94">
        <f t="shared" si="25"/>
        <v>67.5</v>
      </c>
      <c r="F58" s="94">
        <f t="shared" si="25"/>
        <v>33.75</v>
      </c>
      <c r="G58" s="94">
        <f t="shared" si="25"/>
        <v>9</v>
      </c>
      <c r="H58" s="94">
        <f t="shared" si="25"/>
        <v>1</v>
      </c>
      <c r="I58" s="94">
        <f t="shared" si="25"/>
        <v>0</v>
      </c>
      <c r="J58" s="94">
        <f t="shared" si="25"/>
        <v>0</v>
      </c>
      <c r="K58" s="94">
        <f t="shared" si="25"/>
        <v>0</v>
      </c>
      <c r="L58" s="94">
        <f t="shared" si="25"/>
        <v>0</v>
      </c>
      <c r="M58" s="94">
        <f t="shared" si="25"/>
        <v>0</v>
      </c>
      <c r="N58" s="94">
        <f t="shared" si="25"/>
        <v>0</v>
      </c>
      <c r="O58" s="94">
        <f t="shared" si="25"/>
        <v>0</v>
      </c>
      <c r="P58" s="94">
        <f t="shared" si="25"/>
        <v>0</v>
      </c>
      <c r="Q58" s="94">
        <f t="shared" si="25"/>
        <v>0</v>
      </c>
      <c r="R58" s="94">
        <f t="shared" si="25"/>
        <v>0</v>
      </c>
      <c r="S58" s="94">
        <f t="shared" si="25"/>
        <v>0</v>
      </c>
    </row>
    <row r="59">
      <c r="A59" s="98"/>
      <c r="B59" s="94">
        <f t="shared" ref="B59:S59" si="26">B38*B17</f>
        <v>17.0859375</v>
      </c>
      <c r="C59" s="94">
        <f t="shared" si="26"/>
        <v>79.734375</v>
      </c>
      <c r="D59" s="94">
        <f t="shared" si="26"/>
        <v>159.46875</v>
      </c>
      <c r="E59" s="94">
        <f t="shared" si="26"/>
        <v>177.1875</v>
      </c>
      <c r="F59" s="94">
        <f t="shared" si="26"/>
        <v>118.125</v>
      </c>
      <c r="G59" s="94">
        <f t="shared" si="26"/>
        <v>47.25</v>
      </c>
      <c r="H59" s="94">
        <f t="shared" si="26"/>
        <v>10.5</v>
      </c>
      <c r="I59" s="94">
        <f t="shared" si="26"/>
        <v>1</v>
      </c>
      <c r="J59" s="94">
        <f t="shared" si="26"/>
        <v>0</v>
      </c>
      <c r="K59" s="94">
        <f t="shared" si="26"/>
        <v>0</v>
      </c>
      <c r="L59" s="94">
        <f t="shared" si="26"/>
        <v>0</v>
      </c>
      <c r="M59" s="94">
        <f t="shared" si="26"/>
        <v>0</v>
      </c>
      <c r="N59" s="94">
        <f t="shared" si="26"/>
        <v>0</v>
      </c>
      <c r="O59" s="94">
        <f t="shared" si="26"/>
        <v>0</v>
      </c>
      <c r="P59" s="94">
        <f t="shared" si="26"/>
        <v>0</v>
      </c>
      <c r="Q59" s="94">
        <f t="shared" si="26"/>
        <v>0</v>
      </c>
      <c r="R59" s="94">
        <f t="shared" si="26"/>
        <v>0</v>
      </c>
      <c r="S59" s="94">
        <f t="shared" si="26"/>
        <v>0</v>
      </c>
    </row>
    <row r="60">
      <c r="A60" s="98"/>
      <c r="B60" s="94">
        <f t="shared" ref="B60:S60" si="27">B39*B18</f>
        <v>25.62890625</v>
      </c>
      <c r="C60" s="94">
        <f t="shared" si="27"/>
        <v>136.6875</v>
      </c>
      <c r="D60" s="94">
        <f t="shared" si="27"/>
        <v>318.9375</v>
      </c>
      <c r="E60" s="94">
        <f t="shared" si="27"/>
        <v>425.25</v>
      </c>
      <c r="F60" s="94">
        <f t="shared" si="27"/>
        <v>354.375</v>
      </c>
      <c r="G60" s="94">
        <f t="shared" si="27"/>
        <v>189</v>
      </c>
      <c r="H60" s="94">
        <f t="shared" si="27"/>
        <v>63</v>
      </c>
      <c r="I60" s="94">
        <f t="shared" si="27"/>
        <v>12</v>
      </c>
      <c r="J60" s="94">
        <f t="shared" si="27"/>
        <v>1</v>
      </c>
      <c r="K60" s="94">
        <f t="shared" si="27"/>
        <v>0</v>
      </c>
      <c r="L60" s="94">
        <f t="shared" si="27"/>
        <v>0</v>
      </c>
      <c r="M60" s="94">
        <f t="shared" si="27"/>
        <v>0</v>
      </c>
      <c r="N60" s="94">
        <f t="shared" si="27"/>
        <v>0</v>
      </c>
      <c r="O60" s="94">
        <f t="shared" si="27"/>
        <v>0</v>
      </c>
      <c r="P60" s="94">
        <f t="shared" si="27"/>
        <v>0</v>
      </c>
      <c r="Q60" s="94">
        <f t="shared" si="27"/>
        <v>0</v>
      </c>
      <c r="R60" s="94">
        <f t="shared" si="27"/>
        <v>0</v>
      </c>
      <c r="S60" s="94">
        <f t="shared" si="27"/>
        <v>0</v>
      </c>
    </row>
    <row r="61">
      <c r="A61" s="98"/>
      <c r="B61" s="94">
        <f t="shared" ref="B61:S61" si="28">B40*B19</f>
        <v>38.44335938</v>
      </c>
      <c r="C61" s="94">
        <f t="shared" si="28"/>
        <v>230.6601563</v>
      </c>
      <c r="D61" s="94">
        <f t="shared" si="28"/>
        <v>615.09375</v>
      </c>
      <c r="E61" s="94">
        <f t="shared" si="28"/>
        <v>956.8125</v>
      </c>
      <c r="F61" s="94">
        <f t="shared" si="28"/>
        <v>956.8125</v>
      </c>
      <c r="G61" s="94">
        <f t="shared" si="28"/>
        <v>637.875</v>
      </c>
      <c r="H61" s="94">
        <f t="shared" si="28"/>
        <v>283.5</v>
      </c>
      <c r="I61" s="94">
        <f t="shared" si="28"/>
        <v>81</v>
      </c>
      <c r="J61" s="94">
        <f t="shared" si="28"/>
        <v>13.5</v>
      </c>
      <c r="K61" s="94">
        <f t="shared" si="28"/>
        <v>1</v>
      </c>
      <c r="L61" s="94">
        <f t="shared" si="28"/>
        <v>0</v>
      </c>
      <c r="M61" s="94">
        <f t="shared" si="28"/>
        <v>0</v>
      </c>
      <c r="N61" s="94">
        <f t="shared" si="28"/>
        <v>0</v>
      </c>
      <c r="O61" s="94">
        <f t="shared" si="28"/>
        <v>0</v>
      </c>
      <c r="P61" s="94">
        <f t="shared" si="28"/>
        <v>0</v>
      </c>
      <c r="Q61" s="94">
        <f t="shared" si="28"/>
        <v>0</v>
      </c>
      <c r="R61" s="94">
        <f t="shared" si="28"/>
        <v>0</v>
      </c>
      <c r="S61" s="94">
        <f t="shared" si="28"/>
        <v>0</v>
      </c>
    </row>
    <row r="62">
      <c r="A62" s="98"/>
      <c r="B62" s="94">
        <f t="shared" ref="B62:S62" si="29">B41*B20</f>
        <v>57.66503906</v>
      </c>
      <c r="C62" s="94">
        <f t="shared" si="29"/>
        <v>384.4335938</v>
      </c>
      <c r="D62" s="94">
        <f t="shared" si="29"/>
        <v>1153.300781</v>
      </c>
      <c r="E62" s="94">
        <f t="shared" si="29"/>
        <v>2050.3125</v>
      </c>
      <c r="F62" s="94">
        <f t="shared" si="29"/>
        <v>2392.03125</v>
      </c>
      <c r="G62" s="94">
        <f t="shared" si="29"/>
        <v>1913.625</v>
      </c>
      <c r="H62" s="94">
        <f t="shared" si="29"/>
        <v>1063.125</v>
      </c>
      <c r="I62" s="94">
        <f t="shared" si="29"/>
        <v>405</v>
      </c>
      <c r="J62" s="94">
        <f t="shared" si="29"/>
        <v>101.25</v>
      </c>
      <c r="K62" s="94">
        <f t="shared" si="29"/>
        <v>15</v>
      </c>
      <c r="L62" s="94">
        <f t="shared" si="29"/>
        <v>1</v>
      </c>
      <c r="M62" s="94">
        <f t="shared" si="29"/>
        <v>0</v>
      </c>
      <c r="N62" s="94">
        <f t="shared" si="29"/>
        <v>0</v>
      </c>
      <c r="O62" s="94">
        <f t="shared" si="29"/>
        <v>0</v>
      </c>
      <c r="P62" s="94">
        <f t="shared" si="29"/>
        <v>0</v>
      </c>
      <c r="Q62" s="94">
        <f t="shared" si="29"/>
        <v>0</v>
      </c>
      <c r="R62" s="94">
        <f t="shared" si="29"/>
        <v>0</v>
      </c>
      <c r="S62" s="94">
        <f t="shared" si="29"/>
        <v>0</v>
      </c>
    </row>
    <row r="63">
      <c r="A63" s="98"/>
      <c r="B63" s="94">
        <f t="shared" ref="B63:S63" si="30">B42*B21</f>
        <v>86.49755859</v>
      </c>
      <c r="C63" s="94">
        <f t="shared" si="30"/>
        <v>634.3154297</v>
      </c>
      <c r="D63" s="94">
        <f t="shared" si="30"/>
        <v>2114.384766</v>
      </c>
      <c r="E63" s="94">
        <f t="shared" si="30"/>
        <v>4228.769531</v>
      </c>
      <c r="F63" s="94">
        <f t="shared" si="30"/>
        <v>5638.359375</v>
      </c>
      <c r="G63" s="94">
        <f t="shared" si="30"/>
        <v>5262.46875</v>
      </c>
      <c r="H63" s="94">
        <f t="shared" si="30"/>
        <v>3508.3125</v>
      </c>
      <c r="I63" s="94">
        <f t="shared" si="30"/>
        <v>1670.625</v>
      </c>
      <c r="J63" s="94">
        <f t="shared" si="30"/>
        <v>556.875</v>
      </c>
      <c r="K63" s="94">
        <f t="shared" si="30"/>
        <v>123.75</v>
      </c>
      <c r="L63" s="94">
        <f t="shared" si="30"/>
        <v>16.5</v>
      </c>
      <c r="M63" s="94">
        <f t="shared" si="30"/>
        <v>1</v>
      </c>
      <c r="N63" s="94">
        <f t="shared" si="30"/>
        <v>0</v>
      </c>
      <c r="O63" s="94">
        <f t="shared" si="30"/>
        <v>0</v>
      </c>
      <c r="P63" s="94">
        <f t="shared" si="30"/>
        <v>0</v>
      </c>
      <c r="Q63" s="94">
        <f t="shared" si="30"/>
        <v>0</v>
      </c>
      <c r="R63" s="94">
        <f t="shared" si="30"/>
        <v>0</v>
      </c>
      <c r="S63" s="94">
        <f t="shared" si="30"/>
        <v>0</v>
      </c>
    </row>
    <row r="64">
      <c r="A64" s="98"/>
      <c r="B64" s="94">
        <f t="shared" ref="B64:S64" si="31">B43*B22</f>
        <v>129.7463379</v>
      </c>
      <c r="C64" s="94">
        <f t="shared" si="31"/>
        <v>1037.970703</v>
      </c>
      <c r="D64" s="94">
        <f t="shared" si="31"/>
        <v>3805.892578</v>
      </c>
      <c r="E64" s="94">
        <f t="shared" si="31"/>
        <v>8457.539063</v>
      </c>
      <c r="F64" s="94">
        <f t="shared" si="31"/>
        <v>12686.30859</v>
      </c>
      <c r="G64" s="94">
        <f t="shared" si="31"/>
        <v>13532.0625</v>
      </c>
      <c r="H64" s="94">
        <f t="shared" si="31"/>
        <v>10524.9375</v>
      </c>
      <c r="I64" s="94">
        <f t="shared" si="31"/>
        <v>6014.25</v>
      </c>
      <c r="J64" s="94">
        <f t="shared" si="31"/>
        <v>2505.9375</v>
      </c>
      <c r="K64" s="94">
        <f t="shared" si="31"/>
        <v>742.5</v>
      </c>
      <c r="L64" s="94">
        <f t="shared" si="31"/>
        <v>148.5</v>
      </c>
      <c r="M64" s="94">
        <f t="shared" si="31"/>
        <v>18</v>
      </c>
      <c r="N64" s="94">
        <f t="shared" si="31"/>
        <v>1</v>
      </c>
      <c r="O64" s="94">
        <f t="shared" si="31"/>
        <v>0</v>
      </c>
      <c r="P64" s="94">
        <f t="shared" si="31"/>
        <v>0</v>
      </c>
      <c r="Q64" s="94">
        <f t="shared" si="31"/>
        <v>0</v>
      </c>
      <c r="R64" s="94">
        <f t="shared" si="31"/>
        <v>0</v>
      </c>
      <c r="S64" s="94">
        <f t="shared" si="31"/>
        <v>0</v>
      </c>
    </row>
    <row r="65">
      <c r="A65" s="98"/>
      <c r="B65" s="94">
        <f t="shared" ref="B65:S65" si="32">B44*B23</f>
        <v>194.6195068</v>
      </c>
      <c r="C65" s="94">
        <f t="shared" si="32"/>
        <v>1686.702393</v>
      </c>
      <c r="D65" s="94">
        <f t="shared" si="32"/>
        <v>6746.80957</v>
      </c>
      <c r="E65" s="94">
        <f t="shared" si="32"/>
        <v>16492.20117</v>
      </c>
      <c r="F65" s="94">
        <f t="shared" si="32"/>
        <v>27487.00195</v>
      </c>
      <c r="G65" s="94">
        <f t="shared" si="32"/>
        <v>32984.40234</v>
      </c>
      <c r="H65" s="94">
        <f t="shared" si="32"/>
        <v>29319.46875</v>
      </c>
      <c r="I65" s="94">
        <f t="shared" si="32"/>
        <v>19546.3125</v>
      </c>
      <c r="J65" s="94">
        <f t="shared" si="32"/>
        <v>9773.15625</v>
      </c>
      <c r="K65" s="94">
        <f t="shared" si="32"/>
        <v>3619.6875</v>
      </c>
      <c r="L65" s="94">
        <f t="shared" si="32"/>
        <v>965.25</v>
      </c>
      <c r="M65" s="94">
        <f t="shared" si="32"/>
        <v>175.5</v>
      </c>
      <c r="N65" s="94">
        <f t="shared" si="32"/>
        <v>19.5</v>
      </c>
      <c r="O65" s="94">
        <f t="shared" si="32"/>
        <v>1</v>
      </c>
      <c r="P65" s="94">
        <f t="shared" si="32"/>
        <v>0</v>
      </c>
      <c r="Q65" s="94">
        <f t="shared" si="32"/>
        <v>0</v>
      </c>
      <c r="R65" s="94">
        <f t="shared" si="32"/>
        <v>0</v>
      </c>
      <c r="S65" s="94">
        <f t="shared" si="32"/>
        <v>0</v>
      </c>
    </row>
    <row r="66">
      <c r="A66" s="98"/>
      <c r="B66" s="94">
        <f t="shared" ref="B66:S66" si="33">B45*B24</f>
        <v>291.9292603</v>
      </c>
      <c r="C66" s="94">
        <f t="shared" si="33"/>
        <v>2724.673096</v>
      </c>
      <c r="D66" s="94">
        <f t="shared" si="33"/>
        <v>11806.91675</v>
      </c>
      <c r="E66" s="94">
        <f t="shared" si="33"/>
        <v>31485.11133</v>
      </c>
      <c r="F66" s="94">
        <f t="shared" si="33"/>
        <v>57722.7041</v>
      </c>
      <c r="G66" s="94">
        <f t="shared" si="33"/>
        <v>76963.60547</v>
      </c>
      <c r="H66" s="94">
        <f t="shared" si="33"/>
        <v>76963.60547</v>
      </c>
      <c r="I66" s="94">
        <f t="shared" si="33"/>
        <v>58638.9375</v>
      </c>
      <c r="J66" s="94">
        <f t="shared" si="33"/>
        <v>34206.04688</v>
      </c>
      <c r="K66" s="94">
        <f t="shared" si="33"/>
        <v>15202.6875</v>
      </c>
      <c r="L66" s="94">
        <f t="shared" si="33"/>
        <v>5067.5625</v>
      </c>
      <c r="M66" s="94">
        <f t="shared" si="33"/>
        <v>1228.5</v>
      </c>
      <c r="N66" s="94">
        <f t="shared" si="33"/>
        <v>204.75</v>
      </c>
      <c r="O66" s="94">
        <f t="shared" si="33"/>
        <v>21</v>
      </c>
      <c r="P66" s="94">
        <f t="shared" si="33"/>
        <v>1</v>
      </c>
      <c r="Q66" s="94">
        <f t="shared" si="33"/>
        <v>0</v>
      </c>
      <c r="R66" s="94">
        <f t="shared" si="33"/>
        <v>0</v>
      </c>
      <c r="S66" s="94">
        <f t="shared" si="33"/>
        <v>0</v>
      </c>
    </row>
    <row r="67">
      <c r="A67" s="98"/>
      <c r="B67" s="94">
        <f t="shared" ref="B67:S67" si="34">B46*B25</f>
        <v>437.8938904</v>
      </c>
      <c r="C67" s="94">
        <f t="shared" si="34"/>
        <v>4378.938904</v>
      </c>
      <c r="D67" s="94">
        <f t="shared" si="34"/>
        <v>20435.04822</v>
      </c>
      <c r="E67" s="94">
        <f t="shared" si="34"/>
        <v>59034.58374</v>
      </c>
      <c r="F67" s="94">
        <f t="shared" si="34"/>
        <v>118069.1675</v>
      </c>
      <c r="G67" s="94">
        <f t="shared" si="34"/>
        <v>173168.1123</v>
      </c>
      <c r="H67" s="94">
        <f t="shared" si="34"/>
        <v>192409.0137</v>
      </c>
      <c r="I67" s="94">
        <f t="shared" si="34"/>
        <v>164922.0117</v>
      </c>
      <c r="J67" s="94">
        <f t="shared" si="34"/>
        <v>109948.0078</v>
      </c>
      <c r="K67" s="94">
        <f t="shared" si="34"/>
        <v>57010.07813</v>
      </c>
      <c r="L67" s="94">
        <f t="shared" si="34"/>
        <v>22804.03125</v>
      </c>
      <c r="M67" s="94">
        <f t="shared" si="34"/>
        <v>6910.3125</v>
      </c>
      <c r="N67" s="94">
        <f t="shared" si="34"/>
        <v>1535.625</v>
      </c>
      <c r="O67" s="94">
        <f t="shared" si="34"/>
        <v>236.25</v>
      </c>
      <c r="P67" s="94">
        <f t="shared" si="34"/>
        <v>22.5</v>
      </c>
      <c r="Q67" s="94">
        <f t="shared" si="34"/>
        <v>1</v>
      </c>
      <c r="R67" s="94">
        <f t="shared" si="34"/>
        <v>0</v>
      </c>
      <c r="S67" s="94">
        <f t="shared" si="34"/>
        <v>0</v>
      </c>
    </row>
    <row r="68">
      <c r="A68" s="98"/>
      <c r="B68" s="94">
        <f t="shared" ref="B68:S68" si="35">B47*B26</f>
        <v>656.8408356</v>
      </c>
      <c r="C68" s="94">
        <f t="shared" si="35"/>
        <v>7006.302246</v>
      </c>
      <c r="D68" s="94">
        <f t="shared" si="35"/>
        <v>35031.51123</v>
      </c>
      <c r="E68" s="94">
        <f t="shared" si="35"/>
        <v>108986.9238</v>
      </c>
      <c r="F68" s="94">
        <f t="shared" si="35"/>
        <v>236138.335</v>
      </c>
      <c r="G68" s="94">
        <f t="shared" si="35"/>
        <v>377821.3359</v>
      </c>
      <c r="H68" s="94">
        <f t="shared" si="35"/>
        <v>461781.6328</v>
      </c>
      <c r="I68" s="94">
        <f t="shared" si="35"/>
        <v>439792.0313</v>
      </c>
      <c r="J68" s="94">
        <f t="shared" si="35"/>
        <v>329844.0234</v>
      </c>
      <c r="K68" s="94">
        <f t="shared" si="35"/>
        <v>195463.125</v>
      </c>
      <c r="L68" s="94">
        <f t="shared" si="35"/>
        <v>91216.125</v>
      </c>
      <c r="M68" s="94">
        <f t="shared" si="35"/>
        <v>33169.5</v>
      </c>
      <c r="N68" s="94">
        <f t="shared" si="35"/>
        <v>9213.75</v>
      </c>
      <c r="O68" s="94">
        <f t="shared" si="35"/>
        <v>1890</v>
      </c>
      <c r="P68" s="94">
        <f t="shared" si="35"/>
        <v>270</v>
      </c>
      <c r="Q68" s="94">
        <f t="shared" si="35"/>
        <v>24</v>
      </c>
      <c r="R68" s="94">
        <f t="shared" si="35"/>
        <v>1</v>
      </c>
      <c r="S68" s="94">
        <f t="shared" si="35"/>
        <v>0</v>
      </c>
    </row>
    <row r="69">
      <c r="A69" s="98"/>
      <c r="B69" s="94">
        <f t="shared" ref="B69:S69" si="36">B48*B27</f>
        <v>985.2612534</v>
      </c>
      <c r="C69" s="94">
        <f t="shared" si="36"/>
        <v>11166.2942</v>
      </c>
      <c r="D69" s="94">
        <f t="shared" si="36"/>
        <v>59553.56909</v>
      </c>
      <c r="E69" s="94">
        <f t="shared" si="36"/>
        <v>198511.897</v>
      </c>
      <c r="F69" s="94">
        <f t="shared" si="36"/>
        <v>463194.4263</v>
      </c>
      <c r="G69" s="94">
        <f t="shared" si="36"/>
        <v>802870.3389</v>
      </c>
      <c r="H69" s="94">
        <f t="shared" si="36"/>
        <v>1070493.785</v>
      </c>
      <c r="I69" s="94">
        <f t="shared" si="36"/>
        <v>1121469.68</v>
      </c>
      <c r="J69" s="94">
        <f t="shared" si="36"/>
        <v>934558.0664</v>
      </c>
      <c r="K69" s="94">
        <f t="shared" si="36"/>
        <v>623038.7109</v>
      </c>
      <c r="L69" s="94">
        <f t="shared" si="36"/>
        <v>332287.3125</v>
      </c>
      <c r="M69" s="94">
        <f t="shared" si="36"/>
        <v>140970.375</v>
      </c>
      <c r="N69" s="94">
        <f t="shared" si="36"/>
        <v>46990.125</v>
      </c>
      <c r="O69" s="94">
        <f t="shared" si="36"/>
        <v>12048.75</v>
      </c>
      <c r="P69" s="94">
        <f t="shared" si="36"/>
        <v>2295</v>
      </c>
      <c r="Q69" s="94">
        <f t="shared" si="36"/>
        <v>306</v>
      </c>
      <c r="R69" s="94">
        <f t="shared" si="36"/>
        <v>25.5</v>
      </c>
      <c r="S69" s="94">
        <f t="shared" si="36"/>
        <v>1</v>
      </c>
    </row>
    <row r="70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</row>
    <row r="71">
      <c r="B71" s="1" t="s">
        <v>86</v>
      </c>
    </row>
    <row r="72">
      <c r="B72" s="8">
        <f t="array" ref="B72:S89">mmult(B52:S69,'A e inversa '!B30:S47)</f>
        <v>1</v>
      </c>
      <c r="C72" s="8">
        <v>0.0</v>
      </c>
      <c r="D72" s="8">
        <v>0.0</v>
      </c>
      <c r="E72" s="8">
        <v>0.0</v>
      </c>
      <c r="F72" s="8">
        <v>0.0</v>
      </c>
      <c r="G72" s="8">
        <v>0.0</v>
      </c>
      <c r="H72" s="8">
        <v>0.0</v>
      </c>
      <c r="I72" s="8">
        <v>0.0</v>
      </c>
      <c r="J72" s="8">
        <v>0.0</v>
      </c>
      <c r="K72" s="8">
        <v>0.0</v>
      </c>
      <c r="L72" s="8">
        <v>0.0</v>
      </c>
      <c r="M72" s="8">
        <v>0.0</v>
      </c>
      <c r="N72" s="8">
        <v>0.0</v>
      </c>
      <c r="O72" s="8">
        <v>0.0</v>
      </c>
      <c r="P72" s="8">
        <v>0.0</v>
      </c>
      <c r="Q72" s="8">
        <v>0.0</v>
      </c>
      <c r="R72" s="8">
        <v>0.0</v>
      </c>
      <c r="S72" s="8">
        <v>0.0</v>
      </c>
    </row>
    <row r="73">
      <c r="B73" s="8">
        <v>1.0000000000000329</v>
      </c>
      <c r="C73" s="8">
        <v>0.5000000000000332</v>
      </c>
      <c r="D73" s="8">
        <v>-1.1723955140041653E-13</v>
      </c>
      <c r="E73" s="8">
        <v>-1.1630093321860986E-12</v>
      </c>
      <c r="F73" s="8">
        <v>4.2870915518342554E-13</v>
      </c>
      <c r="G73" s="8">
        <v>2.4550343838337243E-13</v>
      </c>
      <c r="H73" s="8">
        <v>-6.928235447973794E-14</v>
      </c>
      <c r="I73" s="8">
        <v>-1.3352304528439027E-12</v>
      </c>
      <c r="J73" s="8">
        <v>3.5749992835851985E-15</v>
      </c>
      <c r="K73" s="8">
        <v>-7.331573192875233E-13</v>
      </c>
      <c r="L73" s="8">
        <v>-1.0593356447726355E-13</v>
      </c>
      <c r="M73" s="8">
        <v>1.3212226878508022E-13</v>
      </c>
      <c r="N73" s="8">
        <v>-7.18155241472819E-14</v>
      </c>
      <c r="O73" s="8">
        <v>5.831711128861632E-15</v>
      </c>
      <c r="P73" s="8">
        <v>1.2167296653932304E-15</v>
      </c>
      <c r="Q73" s="8">
        <v>-7.931593647450949E-16</v>
      </c>
      <c r="R73" s="8">
        <v>1.6495347667367798E-16</v>
      </c>
      <c r="S73" s="8">
        <v>-8.899078758226097E-18</v>
      </c>
    </row>
    <row r="74">
      <c r="B74" s="8">
        <v>0.9166666666667538</v>
      </c>
      <c r="C74" s="8">
        <v>0.9999999999998948</v>
      </c>
      <c r="D74" s="8">
        <v>0.33333333333291704</v>
      </c>
      <c r="E74" s="8">
        <v>-1.9560101138245285E-12</v>
      </c>
      <c r="F74" s="8">
        <v>1.3847312479498315E-12</v>
      </c>
      <c r="G74" s="8">
        <v>-2.6440163496652966E-13</v>
      </c>
      <c r="H74" s="8">
        <v>-2.247924034379395E-13</v>
      </c>
      <c r="I74" s="8">
        <v>-3.000369130366116E-12</v>
      </c>
      <c r="J74" s="8">
        <v>1.0964922814861494E-13</v>
      </c>
      <c r="K74" s="8">
        <v>-2.092697347380129E-12</v>
      </c>
      <c r="L74" s="8">
        <v>-1.5772422725534303E-13</v>
      </c>
      <c r="M74" s="8">
        <v>2.9712653307401386E-13</v>
      </c>
      <c r="N74" s="8">
        <v>-1.405492415067407E-13</v>
      </c>
      <c r="O74" s="8">
        <v>7.21486507214132E-15</v>
      </c>
      <c r="P74" s="8">
        <v>1.298018527293358E-14</v>
      </c>
      <c r="Q74" s="8">
        <v>-2.3797331338224543E-15</v>
      </c>
      <c r="R74" s="8">
        <v>4.0196219812843744E-16</v>
      </c>
      <c r="S74" s="8">
        <v>-1.8834164917829735E-17</v>
      </c>
    </row>
    <row r="75">
      <c r="B75" s="8">
        <v>0.7500000000001762</v>
      </c>
      <c r="C75" s="8">
        <v>1.37499999999963</v>
      </c>
      <c r="D75" s="8">
        <v>0.99999999999895</v>
      </c>
      <c r="E75" s="8">
        <v>0.249999999997325</v>
      </c>
      <c r="F75" s="8">
        <v>3.2709665663874413E-12</v>
      </c>
      <c r="G75" s="8">
        <v>-1.4478421552633097E-12</v>
      </c>
      <c r="H75" s="8">
        <v>-1.0197490586724122E-12</v>
      </c>
      <c r="I75" s="8">
        <v>-5.273201500061775E-12</v>
      </c>
      <c r="J75" s="8">
        <v>5.436499563120539E-13</v>
      </c>
      <c r="K75" s="8">
        <v>-4.204811590475923E-12</v>
      </c>
      <c r="L75" s="8">
        <v>-2.5064579687376664E-13</v>
      </c>
      <c r="M75" s="8">
        <v>5.151413488643809E-13</v>
      </c>
      <c r="N75" s="8">
        <v>-2.0570381479671117E-13</v>
      </c>
      <c r="O75" s="8">
        <v>-1.6945322223674607E-15</v>
      </c>
      <c r="P75" s="8">
        <v>3.938321584203493E-14</v>
      </c>
      <c r="Q75" s="8">
        <v>-4.93972968184182E-15</v>
      </c>
      <c r="R75" s="8">
        <v>6.615639209393757E-16</v>
      </c>
      <c r="S75" s="8">
        <v>-2.1112754347917927E-17</v>
      </c>
    </row>
    <row r="76">
      <c r="B76" s="8">
        <v>0.5291666666668988</v>
      </c>
      <c r="C76" s="8">
        <v>1.4999999999994724</v>
      </c>
      <c r="D76" s="8">
        <v>1.8333333333316333</v>
      </c>
      <c r="E76" s="8">
        <v>0.9999999999956173</v>
      </c>
      <c r="F76" s="8">
        <v>0.20000000000548387</v>
      </c>
      <c r="G76" s="8">
        <v>-2.3783124599705734E-12</v>
      </c>
      <c r="H76" s="8">
        <v>-2.449693683097065E-12</v>
      </c>
      <c r="I76" s="8">
        <v>-8.941637688610421E-12</v>
      </c>
      <c r="J76" s="8">
        <v>9.691424109793583E-13</v>
      </c>
      <c r="K76" s="8">
        <v>-6.79455155697558E-12</v>
      </c>
      <c r="L76" s="8">
        <v>-3.931008762364737E-13</v>
      </c>
      <c r="M76" s="8">
        <v>6.652313878513141E-13</v>
      </c>
      <c r="N76" s="8">
        <v>-2.5324540105111914E-13</v>
      </c>
      <c r="O76" s="8">
        <v>-1.020724748522634E-14</v>
      </c>
      <c r="P76" s="8">
        <v>7.667672334332872E-14</v>
      </c>
      <c r="Q76" s="8">
        <v>-7.50760005488475E-15</v>
      </c>
      <c r="R76" s="8">
        <v>8.302781580082822E-16</v>
      </c>
      <c r="S76" s="8">
        <v>-4.613048124288852E-18</v>
      </c>
    </row>
    <row r="77">
      <c r="B77" s="8">
        <v>0.312500000000046</v>
      </c>
      <c r="C77" s="8">
        <v>1.3229166666665</v>
      </c>
      <c r="D77" s="8">
        <v>2.4999999999987645</v>
      </c>
      <c r="E77" s="8">
        <v>2.291666666657765</v>
      </c>
      <c r="F77" s="8">
        <v>1.0000000000056968</v>
      </c>
      <c r="G77" s="8">
        <v>0.16666666666529842</v>
      </c>
      <c r="H77" s="8">
        <v>-3.369966903676197E-12</v>
      </c>
      <c r="I77" s="8">
        <v>-1.51501473956114E-11</v>
      </c>
      <c r="J77" s="8">
        <v>-1.0195859012438286E-13</v>
      </c>
      <c r="K77" s="8">
        <v>-8.974576674999606E-12</v>
      </c>
      <c r="L77" s="8">
        <v>-3.748853178849035E-13</v>
      </c>
      <c r="M77" s="8">
        <v>3.8333818577954937E-13</v>
      </c>
      <c r="N77" s="8">
        <v>-2.4336342869856973E-13</v>
      </c>
      <c r="O77" s="8">
        <v>1.9906825672055777E-14</v>
      </c>
      <c r="P77" s="8">
        <v>1.0757057859007234E-13</v>
      </c>
      <c r="Q77" s="8">
        <v>-7.319807387585092E-15</v>
      </c>
      <c r="R77" s="8">
        <v>7.773945742814755E-16</v>
      </c>
      <c r="S77" s="8">
        <v>3.7765303741025625E-17</v>
      </c>
    </row>
    <row r="78">
      <c r="B78" s="8">
        <v>0.16443452380886217</v>
      </c>
      <c r="C78" s="8">
        <v>0.9375000000010282</v>
      </c>
      <c r="D78" s="8">
        <v>2.645833333335145</v>
      </c>
      <c r="E78" s="8">
        <v>3.749999999982094</v>
      </c>
      <c r="F78" s="8">
        <v>2.7500000000007976</v>
      </c>
      <c r="G78" s="8">
        <v>1.0000000000027405</v>
      </c>
      <c r="H78" s="8">
        <v>0.14285714285484172</v>
      </c>
      <c r="I78" s="8">
        <v>-2.453326818524345E-11</v>
      </c>
      <c r="J78" s="8">
        <v>-4.890587515358003E-12</v>
      </c>
      <c r="K78" s="8">
        <v>-9.61771242543962E-12</v>
      </c>
      <c r="L78" s="8">
        <v>1.656218408874359E-13</v>
      </c>
      <c r="M78" s="8">
        <v>-8.522753045652121E-13</v>
      </c>
      <c r="N78" s="8">
        <v>-9.247026442405533E-14</v>
      </c>
      <c r="O78" s="8">
        <v>1.3437504354510619E-13</v>
      </c>
      <c r="P78" s="8">
        <v>1.0412011646434427E-13</v>
      </c>
      <c r="Q78" s="8">
        <v>1.1489483694261583E-16</v>
      </c>
      <c r="R78" s="8">
        <v>3.9411968959312747E-16</v>
      </c>
      <c r="S78" s="8">
        <v>1.0089621432112588E-16</v>
      </c>
    </row>
    <row r="79">
      <c r="B79" s="8">
        <v>0.10937499999806134</v>
      </c>
      <c r="C79" s="8">
        <v>0.5755208333360124</v>
      </c>
      <c r="D79" s="8">
        <v>2.187500000007243</v>
      </c>
      <c r="E79" s="8">
        <v>4.630208333302495</v>
      </c>
      <c r="F79" s="8">
        <v>5.24999999999091</v>
      </c>
      <c r="G79" s="8">
        <v>3.2083333333410775</v>
      </c>
      <c r="H79" s="8">
        <v>0.999999999999256</v>
      </c>
      <c r="I79" s="8">
        <v>0.12499999996428517</v>
      </c>
      <c r="J79" s="8">
        <v>-1.3737135878765335E-11</v>
      </c>
      <c r="K79" s="8">
        <v>-8.857163897262845E-12</v>
      </c>
      <c r="L79" s="8">
        <v>1.3454129320003089E-12</v>
      </c>
      <c r="M79" s="8">
        <v>-3.309155476119038E-12</v>
      </c>
      <c r="N79" s="8">
        <v>3.465788269615577E-13</v>
      </c>
      <c r="O79" s="8">
        <v>3.128276464817636E-13</v>
      </c>
      <c r="P79" s="8">
        <v>4.8067717844193696E-14</v>
      </c>
      <c r="Q79" s="8">
        <v>1.909971949947464E-14</v>
      </c>
      <c r="R79" s="8">
        <v>-4.1452855149511113E-16</v>
      </c>
      <c r="S79" s="8">
        <v>1.6156916304971425E-16</v>
      </c>
    </row>
    <row r="80">
      <c r="B80" s="8">
        <v>0.09557291666350648</v>
      </c>
      <c r="C80" s="8">
        <v>0.43750000000313555</v>
      </c>
      <c r="D80" s="8">
        <v>1.5347222222326726</v>
      </c>
      <c r="E80" s="8">
        <v>4.374999999957223</v>
      </c>
      <c r="F80" s="8">
        <v>7.408333333318291</v>
      </c>
      <c r="G80" s="8">
        <v>7.000000000005392</v>
      </c>
      <c r="H80" s="8">
        <v>3.6666666666593346</v>
      </c>
      <c r="I80" s="8">
        <v>0.9999999999554516</v>
      </c>
      <c r="J80" s="8">
        <v>0.11111111109014034</v>
      </c>
      <c r="K80" s="8">
        <v>-1.0207854714315217E-11</v>
      </c>
      <c r="L80" s="8">
        <v>2.566783885229394E-12</v>
      </c>
      <c r="M80" s="8">
        <v>-6.439576369895993E-12</v>
      </c>
      <c r="N80" s="8">
        <v>1.276587713847127E-12</v>
      </c>
      <c r="O80" s="8">
        <v>3.7741759868985814E-13</v>
      </c>
      <c r="P80" s="8">
        <v>-3.6321499553621534E-14</v>
      </c>
      <c r="Q80" s="8">
        <v>4.959942771561781E-14</v>
      </c>
      <c r="R80" s="8">
        <v>-1.7553456558649079E-15</v>
      </c>
      <c r="S80" s="8">
        <v>1.811117798535207E-16</v>
      </c>
    </row>
    <row r="81">
      <c r="B81" s="8">
        <v>0.035156249996940565</v>
      </c>
      <c r="C81" s="8">
        <v>0.430078125000242</v>
      </c>
      <c r="D81" s="8">
        <v>1.3125000000029434</v>
      </c>
      <c r="E81" s="8">
        <v>3.45312499995399</v>
      </c>
      <c r="F81" s="8">
        <v>7.874999999999976</v>
      </c>
      <c r="G81" s="8">
        <v>11.112499999984182</v>
      </c>
      <c r="H81" s="8">
        <v>8.999999999964427</v>
      </c>
      <c r="I81" s="8">
        <v>4.1249999999528875</v>
      </c>
      <c r="J81" s="8">
        <v>0.9999999999852547</v>
      </c>
      <c r="K81" s="8">
        <v>0.09999999997994134</v>
      </c>
      <c r="L81" s="8">
        <v>2.7952166587657117E-12</v>
      </c>
      <c r="M81" s="8">
        <v>-8.998425851573749E-12</v>
      </c>
      <c r="N81" s="8">
        <v>2.8759880947614097E-12</v>
      </c>
      <c r="O81" s="8">
        <v>3.720558688486121E-14</v>
      </c>
      <c r="P81" s="8">
        <v>-7.783490471960035E-14</v>
      </c>
      <c r="Q81" s="8">
        <v>8.402507465924834E-14</v>
      </c>
      <c r="R81" s="8">
        <v>-3.633056614245042E-15</v>
      </c>
      <c r="S81" s="8">
        <v>1.1214379469361056E-16</v>
      </c>
    </row>
    <row r="82">
      <c r="B82" s="8">
        <v>-0.056078361743377075</v>
      </c>
      <c r="C82" s="8">
        <v>0.1757812499944111</v>
      </c>
      <c r="D82" s="8">
        <v>1.4335937499805946</v>
      </c>
      <c r="E82" s="8">
        <v>3.28124999996067</v>
      </c>
      <c r="F82" s="8">
        <v>6.906250000044539</v>
      </c>
      <c r="G82" s="8">
        <v>13.124999999943398</v>
      </c>
      <c r="H82" s="8">
        <v>15.874999999913399</v>
      </c>
      <c r="I82" s="8">
        <v>11.249999999951498</v>
      </c>
      <c r="J82" s="8">
        <v>4.583333333344195</v>
      </c>
      <c r="K82" s="8">
        <v>0.9999999999604283</v>
      </c>
      <c r="L82" s="8">
        <v>0.09090909091132857</v>
      </c>
      <c r="M82" s="8">
        <v>-1.088751081590378E-11</v>
      </c>
      <c r="N82" s="8">
        <v>5.170488673111806E-12</v>
      </c>
      <c r="O82" s="8">
        <v>-7.472957442373538E-13</v>
      </c>
      <c r="P82" s="8">
        <v>-4.5970260406872855E-14</v>
      </c>
      <c r="Q82" s="8">
        <v>1.1248251975060078E-13</v>
      </c>
      <c r="R82" s="8">
        <v>-5.480188658151912E-15</v>
      </c>
      <c r="S82" s="8">
        <v>-1.2803995026617702E-16</v>
      </c>
    </row>
    <row r="83">
      <c r="B83" s="8">
        <v>0.010742187501573517</v>
      </c>
      <c r="C83" s="8">
        <v>-0.3084309895908388</v>
      </c>
      <c r="D83" s="8">
        <v>0.6445312499552369</v>
      </c>
      <c r="E83" s="8">
        <v>3.942382812461176</v>
      </c>
      <c r="F83" s="8">
        <v>7.218750000096403</v>
      </c>
      <c r="G83" s="8">
        <v>12.661458333244038</v>
      </c>
      <c r="H83" s="8">
        <v>20.624999999873772</v>
      </c>
      <c r="I83" s="8">
        <v>21.82812499992875</v>
      </c>
      <c r="J83" s="8">
        <v>13.75000000003626</v>
      </c>
      <c r="K83" s="8">
        <v>5.041666666615059</v>
      </c>
      <c r="L83" s="8">
        <v>1.0000000000038545</v>
      </c>
      <c r="M83" s="8">
        <v>0.08333333331758246</v>
      </c>
      <c r="N83" s="8">
        <v>8.05659283535158E-12</v>
      </c>
      <c r="O83" s="8">
        <v>-1.2786054877910817E-12</v>
      </c>
      <c r="P83" s="8">
        <v>-1.010806668042354E-13</v>
      </c>
      <c r="Q83" s="8">
        <v>1.3881799083788694E-13</v>
      </c>
      <c r="R83" s="8">
        <v>-5.492538076673786E-15</v>
      </c>
      <c r="S83" s="8">
        <v>-7.678192243907323E-16</v>
      </c>
    </row>
    <row r="84">
      <c r="B84" s="8">
        <v>0.25884933751409667</v>
      </c>
      <c r="C84" s="8">
        <v>0.06445312500448376</v>
      </c>
      <c r="D84" s="8">
        <v>-1.2337239583904451</v>
      </c>
      <c r="E84" s="8">
        <v>1.9335937499353857</v>
      </c>
      <c r="F84" s="8">
        <v>9.461718750129531</v>
      </c>
      <c r="G84" s="8">
        <v>14.437499999927342</v>
      </c>
      <c r="H84" s="8">
        <v>21.705357142755584</v>
      </c>
      <c r="I84" s="8">
        <v>30.937499999854605</v>
      </c>
      <c r="J84" s="8">
        <v>29.104166666694628</v>
      </c>
      <c r="K84" s="8">
        <v>16.499999999973834</v>
      </c>
      <c r="L84" s="8">
        <v>5.500000000010293</v>
      </c>
      <c r="M84" s="8">
        <v>0.9999999999711529</v>
      </c>
      <c r="N84" s="8">
        <v>0.07692307693472893</v>
      </c>
      <c r="O84" s="8">
        <v>-4.968084823540207E-13</v>
      </c>
      <c r="P84" s="8">
        <v>-5.262340001928944E-13</v>
      </c>
      <c r="Q84" s="8">
        <v>1.8494203257019882E-13</v>
      </c>
      <c r="R84" s="8">
        <v>-1.1780155980890426E-15</v>
      </c>
      <c r="S84" s="8">
        <v>-2.269938426152157E-15</v>
      </c>
    </row>
    <row r="85">
      <c r="B85" s="8">
        <v>0.0031738281329028633</v>
      </c>
      <c r="C85" s="8">
        <v>1.682520693850147</v>
      </c>
      <c r="D85" s="8">
        <v>0.2792968749156102</v>
      </c>
      <c r="E85" s="8">
        <v>-4.009602864664438</v>
      </c>
      <c r="F85" s="8">
        <v>5.027343750203336</v>
      </c>
      <c r="G85" s="8">
        <v>20.500390624980586</v>
      </c>
      <c r="H85" s="8">
        <v>26.812499999982418</v>
      </c>
      <c r="I85" s="8">
        <v>35.27120535686519</v>
      </c>
      <c r="J85" s="8">
        <v>44.687500000017884</v>
      </c>
      <c r="K85" s="8">
        <v>37.83541666669805</v>
      </c>
      <c r="L85" s="8">
        <v>19.500000000016833</v>
      </c>
      <c r="M85" s="8">
        <v>5.958333333287444</v>
      </c>
      <c r="N85" s="8">
        <v>1.0000000000162068</v>
      </c>
      <c r="O85" s="8">
        <v>0.07142857142980534</v>
      </c>
      <c r="P85" s="8">
        <v>-1.1706039794105712E-12</v>
      </c>
      <c r="Q85" s="8">
        <v>2.4804733218888616E-13</v>
      </c>
      <c r="R85" s="8">
        <v>6.194756322601888E-15</v>
      </c>
      <c r="S85" s="8">
        <v>-4.9060088911716584E-15</v>
      </c>
    </row>
    <row r="86">
      <c r="B86" s="8">
        <v>-1.164815266896685</v>
      </c>
      <c r="C86" s="8">
        <v>0.022216796910569277</v>
      </c>
      <c r="D86" s="8">
        <v>7.851763237637312</v>
      </c>
      <c r="E86" s="8">
        <v>0.977539062500527</v>
      </c>
      <c r="F86" s="8">
        <v>-11.226888020366413</v>
      </c>
      <c r="G86" s="8">
        <v>11.730468749995298</v>
      </c>
      <c r="H86" s="8">
        <v>41.000781250092885</v>
      </c>
      <c r="I86" s="8">
        <v>46.92187499952736</v>
      </c>
      <c r="J86" s="8">
        <v>54.866319444566166</v>
      </c>
      <c r="K86" s="8">
        <v>62.56250000006307</v>
      </c>
      <c r="L86" s="8">
        <v>48.15416666668684</v>
      </c>
      <c r="M86" s="8">
        <v>22.74999999994945</v>
      </c>
      <c r="N86" s="8">
        <v>6.416666666686046</v>
      </c>
      <c r="O86" s="8">
        <v>1.0000000000026978</v>
      </c>
      <c r="P86" s="8">
        <v>0.06666666666532022</v>
      </c>
      <c r="Q86" s="8">
        <v>2.785525715682658E-13</v>
      </c>
      <c r="R86" s="8">
        <v>3.4438843119308048E-15</v>
      </c>
      <c r="S86" s="8">
        <v>-7.441844530423016E-15</v>
      </c>
    </row>
    <row r="87">
      <c r="B87" s="8">
        <v>9.155273928091081E-4</v>
      </c>
      <c r="C87" s="8">
        <v>-8.736114501889912</v>
      </c>
      <c r="D87" s="8">
        <v>0.11108398409691973</v>
      </c>
      <c r="E87" s="8">
        <v>29.444112142045544</v>
      </c>
      <c r="F87" s="8">
        <v>2.932617188110287</v>
      </c>
      <c r="G87" s="8">
        <v>-28.067220051862833</v>
      </c>
      <c r="H87" s="8">
        <v>25.136718750600487</v>
      </c>
      <c r="I87" s="8">
        <v>76.87646484285115</v>
      </c>
      <c r="J87" s="8">
        <v>78.20312500017295</v>
      </c>
      <c r="K87" s="8">
        <v>82.29947916685764</v>
      </c>
      <c r="L87" s="8">
        <v>85.31250000005713</v>
      </c>
      <c r="M87" s="8">
        <v>60.19270833327388</v>
      </c>
      <c r="N87" s="8">
        <v>26.250000000011713</v>
      </c>
      <c r="O87" s="8">
        <v>6.875000000011864</v>
      </c>
      <c r="P87" s="8">
        <v>0.999999999997352</v>
      </c>
      <c r="Q87" s="8">
        <v>0.06250000000044412</v>
      </c>
      <c r="R87" s="8">
        <v>-3.546245011621081E-14</v>
      </c>
      <c r="S87" s="8">
        <v>-6.872505336325928E-15</v>
      </c>
    </row>
    <row r="88">
      <c r="B88" s="8">
        <v>7.092428708540729</v>
      </c>
      <c r="C88" s="8">
        <v>0.007324219012019576</v>
      </c>
      <c r="D88" s="8">
        <v>-46.59261067692104</v>
      </c>
      <c r="E88" s="8">
        <v>0.44433593729369547</v>
      </c>
      <c r="F88" s="8">
        <v>94.22115885388948</v>
      </c>
      <c r="G88" s="8">
        <v>7.8203125013629</v>
      </c>
      <c r="H88" s="8">
        <v>-64.15364583074675</v>
      </c>
      <c r="I88" s="8">
        <v>50.27343749808694</v>
      </c>
      <c r="J88" s="8">
        <v>136.66927083272196</v>
      </c>
      <c r="K88" s="8">
        <v>125.12500000099548</v>
      </c>
      <c r="L88" s="8">
        <v>119.70833333349469</v>
      </c>
      <c r="M88" s="8">
        <v>113.74999999985415</v>
      </c>
      <c r="N88" s="8">
        <v>74.08333333331686</v>
      </c>
      <c r="O88" s="8">
        <v>30.000000000050722</v>
      </c>
      <c r="P88" s="8">
        <v>7.33333333332154</v>
      </c>
      <c r="Q88" s="8">
        <v>1.0000000000015423</v>
      </c>
      <c r="R88" s="8">
        <v>0.0588235294116325</v>
      </c>
      <c r="S88" s="8">
        <v>-3.679301733702466E-15</v>
      </c>
    </row>
    <row r="89">
      <c r="B89" s="8">
        <v>2.5939941221504845E-4</v>
      </c>
      <c r="C89" s="8">
        <v>60.28564402306851</v>
      </c>
      <c r="D89" s="8">
        <v>0.04150390651465958</v>
      </c>
      <c r="E89" s="8">
        <v>-198.01859537799427</v>
      </c>
      <c r="F89" s="8">
        <v>1.5107421868799915</v>
      </c>
      <c r="G89" s="8">
        <v>266.9599500896843</v>
      </c>
      <c r="H89" s="8">
        <v>18.992187504588404</v>
      </c>
      <c r="I89" s="8">
        <v>-136.32649739893628</v>
      </c>
      <c r="J89" s="8">
        <v>94.96093749867948</v>
      </c>
      <c r="K89" s="8">
        <v>232.33776041896965</v>
      </c>
      <c r="L89" s="8">
        <v>193.37500000000662</v>
      </c>
      <c r="M89" s="8">
        <v>169.58680555543683</v>
      </c>
      <c r="N89" s="8">
        <v>148.74999999995197</v>
      </c>
      <c r="O89" s="8">
        <v>89.95833333342685</v>
      </c>
      <c r="P89" s="8">
        <v>33.99999999997553</v>
      </c>
      <c r="Q89" s="8">
        <v>7.7916666666702845</v>
      </c>
      <c r="R89" s="8">
        <v>0.9999999999996796</v>
      </c>
      <c r="S89" s="8">
        <v>0.05555555555555043</v>
      </c>
    </row>
    <row r="92">
      <c r="B92" s="4" t="s">
        <v>72</v>
      </c>
    </row>
    <row r="93">
      <c r="B93" s="8">
        <f t="array" ref="B93:S110">mmult(m.diagonali!B51:S68,B72:S89)</f>
        <v>1</v>
      </c>
      <c r="C93" s="8">
        <v>0.0</v>
      </c>
      <c r="D93" s="8">
        <v>0.0</v>
      </c>
      <c r="E93" s="8">
        <v>0.0</v>
      </c>
      <c r="F93" s="8">
        <v>0.0</v>
      </c>
      <c r="G93" s="8">
        <v>0.0</v>
      </c>
      <c r="H93" s="8">
        <v>0.0</v>
      </c>
      <c r="I93" s="8">
        <v>0.0</v>
      </c>
      <c r="J93" s="8">
        <v>0.0</v>
      </c>
      <c r="K93" s="8">
        <v>0.0</v>
      </c>
      <c r="L93" s="8">
        <v>0.0</v>
      </c>
      <c r="M93" s="8">
        <v>0.0</v>
      </c>
      <c r="N93" s="8">
        <v>0.0</v>
      </c>
      <c r="O93" s="8">
        <v>0.0</v>
      </c>
      <c r="P93" s="8">
        <v>0.0</v>
      </c>
      <c r="Q93" s="8">
        <v>0.0</v>
      </c>
      <c r="R93" s="8">
        <v>0.0</v>
      </c>
      <c r="S93" s="8">
        <v>0.0</v>
      </c>
    </row>
    <row r="94">
      <c r="B94" s="8">
        <v>2.0000000000000657</v>
      </c>
      <c r="C94" s="8">
        <v>1.0000000000000664</v>
      </c>
      <c r="D94" s="8">
        <v>-2.3447910280083306E-13</v>
      </c>
      <c r="E94" s="8">
        <v>-2.326018664372197E-12</v>
      </c>
      <c r="F94" s="8">
        <v>8.574183103668511E-13</v>
      </c>
      <c r="G94" s="8">
        <v>4.910068767667449E-13</v>
      </c>
      <c r="H94" s="8">
        <v>-1.3856470895947587E-13</v>
      </c>
      <c r="I94" s="8">
        <v>-2.6704609056878054E-12</v>
      </c>
      <c r="J94" s="8">
        <v>7.149998567170397E-15</v>
      </c>
      <c r="K94" s="8">
        <v>-1.4663146385750465E-12</v>
      </c>
      <c r="L94" s="8">
        <v>-2.118671289545271E-13</v>
      </c>
      <c r="M94" s="8">
        <v>2.6424453757016044E-13</v>
      </c>
      <c r="N94" s="8">
        <v>-1.436310482945638E-13</v>
      </c>
      <c r="O94" s="8">
        <v>1.1663422257723264E-14</v>
      </c>
      <c r="P94" s="8">
        <v>2.433459330786461E-15</v>
      </c>
      <c r="Q94" s="8">
        <v>-1.5863187294901897E-15</v>
      </c>
      <c r="R94" s="8">
        <v>3.2990695334735595E-16</v>
      </c>
      <c r="S94" s="8">
        <v>-1.7798157516452193E-17</v>
      </c>
    </row>
    <row r="95">
      <c r="B95" s="8">
        <v>3.666666666667015</v>
      </c>
      <c r="C95" s="8">
        <v>3.999999999999579</v>
      </c>
      <c r="D95" s="8">
        <v>1.3333333333316681</v>
      </c>
      <c r="E95" s="8">
        <v>-7.824040455298114E-12</v>
      </c>
      <c r="F95" s="8">
        <v>5.538924991799326E-12</v>
      </c>
      <c r="G95" s="8">
        <v>-1.0576065398661186E-12</v>
      </c>
      <c r="H95" s="8">
        <v>-8.99169613751758E-13</v>
      </c>
      <c r="I95" s="8">
        <v>-1.2001476521464464E-11</v>
      </c>
      <c r="J95" s="8">
        <v>4.3859691259445975E-13</v>
      </c>
      <c r="K95" s="8">
        <v>-8.370789389520516E-12</v>
      </c>
      <c r="L95" s="8">
        <v>-6.308969090213721E-13</v>
      </c>
      <c r="M95" s="8">
        <v>1.1885061322960554E-12</v>
      </c>
      <c r="N95" s="8">
        <v>-5.621969660269628E-13</v>
      </c>
      <c r="O95" s="8">
        <v>2.885946028856528E-14</v>
      </c>
      <c r="P95" s="8">
        <v>5.192074109173432E-14</v>
      </c>
      <c r="Q95" s="8">
        <v>-9.518932535289817E-15</v>
      </c>
      <c r="R95" s="8">
        <v>1.6078487925137498E-15</v>
      </c>
      <c r="S95" s="8">
        <v>-7.533665967131894E-17</v>
      </c>
    </row>
    <row r="96">
      <c r="B96" s="8">
        <v>6.0000000000014095</v>
      </c>
      <c r="C96" s="8">
        <v>10.99999999999704</v>
      </c>
      <c r="D96" s="8">
        <v>7.9999999999916</v>
      </c>
      <c r="E96" s="8">
        <v>1.9999999999786</v>
      </c>
      <c r="F96" s="8">
        <v>2.616773253109953E-11</v>
      </c>
      <c r="G96" s="8">
        <v>-1.1582737242106478E-11</v>
      </c>
      <c r="H96" s="8">
        <v>-8.157992469379298E-12</v>
      </c>
      <c r="I96" s="8">
        <v>-4.21856120004942E-11</v>
      </c>
      <c r="J96" s="8">
        <v>4.349199650496431E-12</v>
      </c>
      <c r="K96" s="8">
        <v>-3.363849272380738E-11</v>
      </c>
      <c r="L96" s="8">
        <v>-2.005166374990133E-12</v>
      </c>
      <c r="M96" s="8">
        <v>4.121130790915047E-12</v>
      </c>
      <c r="N96" s="8">
        <v>-1.6456305183736894E-12</v>
      </c>
      <c r="O96" s="8">
        <v>-1.3556257778939685E-14</v>
      </c>
      <c r="P96" s="8">
        <v>3.1506572673627947E-13</v>
      </c>
      <c r="Q96" s="8">
        <v>-3.951783745473456E-14</v>
      </c>
      <c r="R96" s="8">
        <v>5.2925113675150056E-15</v>
      </c>
      <c r="S96" s="8">
        <v>-1.6890203478334342E-16</v>
      </c>
    </row>
    <row r="97">
      <c r="B97" s="8">
        <v>8.466666666670381</v>
      </c>
      <c r="C97" s="8">
        <v>23.99999999999156</v>
      </c>
      <c r="D97" s="8">
        <v>29.333333333306133</v>
      </c>
      <c r="E97" s="8">
        <v>15.999999999929877</v>
      </c>
      <c r="F97" s="8">
        <v>3.200000000087742</v>
      </c>
      <c r="G97" s="8">
        <v>-3.8052999359529174E-11</v>
      </c>
      <c r="H97" s="8">
        <v>-3.919509892955304E-11</v>
      </c>
      <c r="I97" s="8">
        <v>-1.4306620301776674E-10</v>
      </c>
      <c r="J97" s="8">
        <v>1.5506278575669733E-11</v>
      </c>
      <c r="K97" s="8">
        <v>-1.0871282491160928E-10</v>
      </c>
      <c r="L97" s="8">
        <v>-6.2896140197835795E-12</v>
      </c>
      <c r="M97" s="8">
        <v>1.0643702205621026E-11</v>
      </c>
      <c r="N97" s="8">
        <v>-4.051926416817906E-12</v>
      </c>
      <c r="O97" s="8">
        <v>-1.6331595976362145E-13</v>
      </c>
      <c r="P97" s="8">
        <v>1.2268275734932596E-12</v>
      </c>
      <c r="Q97" s="8">
        <v>-1.20121600878156E-13</v>
      </c>
      <c r="R97" s="8">
        <v>1.3284450528132515E-14</v>
      </c>
      <c r="S97" s="8">
        <v>-7.380876998862163E-17</v>
      </c>
    </row>
    <row r="98">
      <c r="B98" s="8">
        <v>10.000000000001473</v>
      </c>
      <c r="C98" s="8">
        <v>42.333333333328</v>
      </c>
      <c r="D98" s="8">
        <v>79.99999999996047</v>
      </c>
      <c r="E98" s="8">
        <v>73.33333333304849</v>
      </c>
      <c r="F98" s="8">
        <v>32.0000000001823</v>
      </c>
      <c r="G98" s="8">
        <v>5.333333333289549</v>
      </c>
      <c r="H98" s="8">
        <v>-1.078389409176383E-10</v>
      </c>
      <c r="I98" s="8">
        <v>-4.848047166595648E-10</v>
      </c>
      <c r="J98" s="8">
        <v>-3.2626748839802514E-12</v>
      </c>
      <c r="K98" s="8">
        <v>-2.871864535999874E-10</v>
      </c>
      <c r="L98" s="8">
        <v>-1.1996330172316911E-11</v>
      </c>
      <c r="M98" s="8">
        <v>1.226682194494558E-11</v>
      </c>
      <c r="N98" s="8">
        <v>-7.787629718354231E-12</v>
      </c>
      <c r="O98" s="8">
        <v>6.370184215057849E-13</v>
      </c>
      <c r="P98" s="8">
        <v>3.4422585148823148E-12</v>
      </c>
      <c r="Q98" s="8">
        <v>-2.3423383640272295E-13</v>
      </c>
      <c r="R98" s="8">
        <v>2.4876626377007215E-14</v>
      </c>
      <c r="S98" s="8">
        <v>1.20848971971282E-15</v>
      </c>
    </row>
    <row r="99">
      <c r="B99" s="8">
        <v>10.523809523767179</v>
      </c>
      <c r="C99" s="8">
        <v>60.0000000000658</v>
      </c>
      <c r="D99" s="8">
        <v>169.33333333344927</v>
      </c>
      <c r="E99" s="8">
        <v>239.999999998854</v>
      </c>
      <c r="F99" s="8">
        <v>176.00000000005105</v>
      </c>
      <c r="G99" s="8">
        <v>64.00000000017539</v>
      </c>
      <c r="H99" s="8">
        <v>9.14285714270987</v>
      </c>
      <c r="I99" s="8">
        <v>-1.5701291638555809E-9</v>
      </c>
      <c r="J99" s="8">
        <v>-3.129976009829122E-10</v>
      </c>
      <c r="K99" s="8">
        <v>-6.155335952281357E-10</v>
      </c>
      <c r="L99" s="8">
        <v>1.0599797816795898E-11</v>
      </c>
      <c r="M99" s="8">
        <v>-5.4545619492173575E-11</v>
      </c>
      <c r="N99" s="8">
        <v>-5.918096923139541E-12</v>
      </c>
      <c r="O99" s="8">
        <v>8.600002786886796E-12</v>
      </c>
      <c r="P99" s="8">
        <v>6.6636874537180335E-12</v>
      </c>
      <c r="Q99" s="8">
        <v>7.353269564327413E-15</v>
      </c>
      <c r="R99" s="8">
        <v>2.5223660133960158E-14</v>
      </c>
      <c r="S99" s="8">
        <v>6.457357716552056E-15</v>
      </c>
    </row>
    <row r="100">
      <c r="B100" s="8">
        <v>13.999999999751852</v>
      </c>
      <c r="C100" s="8">
        <v>73.6666666670096</v>
      </c>
      <c r="D100" s="8">
        <v>280.0000000009271</v>
      </c>
      <c r="E100" s="8">
        <v>592.6666666627193</v>
      </c>
      <c r="F100" s="8">
        <v>671.9999999988365</v>
      </c>
      <c r="G100" s="8">
        <v>410.6666666676579</v>
      </c>
      <c r="H100" s="8">
        <v>127.99999999990477</v>
      </c>
      <c r="I100" s="8">
        <v>15.999999995428501</v>
      </c>
      <c r="J100" s="8">
        <v>-1.758353392481963E-9</v>
      </c>
      <c r="K100" s="8">
        <v>-1.1337169788496441E-9</v>
      </c>
      <c r="L100" s="8">
        <v>1.7221285529603953E-10</v>
      </c>
      <c r="M100" s="8">
        <v>-4.2357190094323685E-10</v>
      </c>
      <c r="N100" s="8">
        <v>4.4362089851079385E-11</v>
      </c>
      <c r="O100" s="8">
        <v>4.004193874966574E-11</v>
      </c>
      <c r="P100" s="8">
        <v>6.152667884056793E-12</v>
      </c>
      <c r="Q100" s="8">
        <v>2.444764095932754E-12</v>
      </c>
      <c r="R100" s="8">
        <v>-5.3059654591374225E-14</v>
      </c>
      <c r="S100" s="8">
        <v>2.0680852870363425E-14</v>
      </c>
    </row>
    <row r="101">
      <c r="B101" s="8">
        <v>24.46666666585766</v>
      </c>
      <c r="C101" s="8">
        <v>112.0000000008027</v>
      </c>
      <c r="D101" s="8">
        <v>392.8888888915642</v>
      </c>
      <c r="E101" s="8">
        <v>1119.999999989049</v>
      </c>
      <c r="F101" s="8">
        <v>1896.5333333294825</v>
      </c>
      <c r="G101" s="8">
        <v>1792.0000000013804</v>
      </c>
      <c r="H101" s="8">
        <v>938.6666666647897</v>
      </c>
      <c r="I101" s="8">
        <v>255.99999998859562</v>
      </c>
      <c r="J101" s="8">
        <v>28.444444439075927</v>
      </c>
      <c r="K101" s="8">
        <v>-2.6132108068646956E-9</v>
      </c>
      <c r="L101" s="8">
        <v>6.570966746187249E-10</v>
      </c>
      <c r="M101" s="8">
        <v>-1.6485315506933742E-9</v>
      </c>
      <c r="N101" s="8">
        <v>3.268064547448645E-10</v>
      </c>
      <c r="O101" s="8">
        <v>9.661890526460368E-11</v>
      </c>
      <c r="P101" s="8">
        <v>-9.298303885727113E-12</v>
      </c>
      <c r="Q101" s="8">
        <v>1.2697453495198159E-11</v>
      </c>
      <c r="R101" s="8">
        <v>-4.493684879014164E-13</v>
      </c>
      <c r="S101" s="8">
        <v>4.63646156425013E-14</v>
      </c>
    </row>
    <row r="102">
      <c r="B102" s="8">
        <v>17.99999999843357</v>
      </c>
      <c r="C102" s="8">
        <v>220.2000000001239</v>
      </c>
      <c r="D102" s="8">
        <v>672.000000001507</v>
      </c>
      <c r="E102" s="8">
        <v>1767.999999976443</v>
      </c>
      <c r="F102" s="8">
        <v>4031.9999999999877</v>
      </c>
      <c r="G102" s="8">
        <v>5689.599999991901</v>
      </c>
      <c r="H102" s="8">
        <v>4607.9999999817865</v>
      </c>
      <c r="I102" s="8">
        <v>2111.9999999758784</v>
      </c>
      <c r="J102" s="8">
        <v>511.9999999924504</v>
      </c>
      <c r="K102" s="8">
        <v>51.19999998972997</v>
      </c>
      <c r="L102" s="8">
        <v>1.4311509292880444E-9</v>
      </c>
      <c r="M102" s="8">
        <v>-4.607194036005759E-9</v>
      </c>
      <c r="N102" s="8">
        <v>1.4725059045178418E-9</v>
      </c>
      <c r="O102" s="8">
        <v>1.904926048504894E-11</v>
      </c>
      <c r="P102" s="8">
        <v>-3.985147121643538E-11</v>
      </c>
      <c r="Q102" s="8">
        <v>4.302083822553515E-11</v>
      </c>
      <c r="R102" s="8">
        <v>-1.8601249864934614E-12</v>
      </c>
      <c r="S102" s="8">
        <v>5.74176228831286E-14</v>
      </c>
    </row>
    <row r="103">
      <c r="B103" s="8">
        <v>-57.424242425218125</v>
      </c>
      <c r="C103" s="8">
        <v>179.99999999427698</v>
      </c>
      <c r="D103" s="8">
        <v>1467.999999980129</v>
      </c>
      <c r="E103" s="8">
        <v>3359.999999959726</v>
      </c>
      <c r="F103" s="8">
        <v>7072.0000000456075</v>
      </c>
      <c r="G103" s="8">
        <v>13439.99999994204</v>
      </c>
      <c r="H103" s="8">
        <v>16255.99999991132</v>
      </c>
      <c r="I103" s="8">
        <v>11519.999999950334</v>
      </c>
      <c r="J103" s="8">
        <v>4693.333333344455</v>
      </c>
      <c r="K103" s="8">
        <v>1023.9999999594786</v>
      </c>
      <c r="L103" s="8">
        <v>93.09090909320045</v>
      </c>
      <c r="M103" s="8">
        <v>-1.114881107548547E-8</v>
      </c>
      <c r="N103" s="8">
        <v>5.2945804012664895E-9</v>
      </c>
      <c r="O103" s="8">
        <v>-7.652308420990503E-10</v>
      </c>
      <c r="P103" s="8">
        <v>-4.7073546656637804E-11</v>
      </c>
      <c r="Q103" s="8">
        <v>1.151821002246152E-10</v>
      </c>
      <c r="R103" s="8">
        <v>-5.611713185947558E-12</v>
      </c>
      <c r="S103" s="8">
        <v>-1.3111290907256527E-13</v>
      </c>
    </row>
    <row r="104">
      <c r="B104" s="8">
        <v>22.000000003222564</v>
      </c>
      <c r="C104" s="8">
        <v>-631.6666666820379</v>
      </c>
      <c r="D104" s="8">
        <v>1319.9999999083252</v>
      </c>
      <c r="E104" s="8">
        <v>8073.999999920488</v>
      </c>
      <c r="F104" s="8">
        <v>14784.000000197433</v>
      </c>
      <c r="G104" s="8">
        <v>25930.66666648379</v>
      </c>
      <c r="H104" s="8">
        <v>42239.999999741485</v>
      </c>
      <c r="I104" s="8">
        <v>44703.99999985408</v>
      </c>
      <c r="J104" s="8">
        <v>28160.000000074262</v>
      </c>
      <c r="K104" s="8">
        <v>10325.333333227642</v>
      </c>
      <c r="L104" s="8">
        <v>2048.000000007894</v>
      </c>
      <c r="M104" s="8">
        <v>170.66666663440887</v>
      </c>
      <c r="N104" s="8">
        <v>1.6499902126800036E-8</v>
      </c>
      <c r="O104" s="8">
        <v>-2.6185840389961353E-9</v>
      </c>
      <c r="P104" s="8">
        <v>-2.070132056150741E-10</v>
      </c>
      <c r="Q104" s="8">
        <v>2.8429924523599244E-10</v>
      </c>
      <c r="R104" s="8">
        <v>-1.1248717981027915E-11</v>
      </c>
      <c r="S104" s="8">
        <v>-1.5724937715522198E-12</v>
      </c>
    </row>
    <row r="105">
      <c r="B105" s="8">
        <v>1060.24688645774</v>
      </c>
      <c r="C105" s="8">
        <v>264.0000000183655</v>
      </c>
      <c r="D105" s="8">
        <v>-5053.333333567263</v>
      </c>
      <c r="E105" s="8">
        <v>7919.99999973534</v>
      </c>
      <c r="F105" s="8">
        <v>38755.20000053056</v>
      </c>
      <c r="G105" s="8">
        <v>59135.99999970239</v>
      </c>
      <c r="H105" s="8">
        <v>88905.14285672687</v>
      </c>
      <c r="I105" s="8">
        <v>126719.99999940446</v>
      </c>
      <c r="J105" s="8">
        <v>119210.6666667812</v>
      </c>
      <c r="K105" s="8">
        <v>67583.99999989283</v>
      </c>
      <c r="L105" s="8">
        <v>22528.00000004216</v>
      </c>
      <c r="M105" s="8">
        <v>4095.999999881842</v>
      </c>
      <c r="N105" s="8">
        <v>315.0769231246497</v>
      </c>
      <c r="O105" s="8">
        <v>-2.0349275437220687E-9</v>
      </c>
      <c r="P105" s="8">
        <v>-2.1554544647900954E-9</v>
      </c>
      <c r="Q105" s="8">
        <v>7.575225654075343E-10</v>
      </c>
      <c r="R105" s="8">
        <v>-4.8251518897727185E-12</v>
      </c>
      <c r="S105" s="8">
        <v>-9.297667793519234E-12</v>
      </c>
    </row>
    <row r="106">
      <c r="B106" s="8">
        <v>26.000000064740256</v>
      </c>
      <c r="C106" s="8">
        <v>13783.209524020403</v>
      </c>
      <c r="D106" s="8">
        <v>2287.999999308679</v>
      </c>
      <c r="E106" s="8">
        <v>-32846.666667331076</v>
      </c>
      <c r="F106" s="8">
        <v>41184.00000166573</v>
      </c>
      <c r="G106" s="8">
        <v>167939.19999984096</v>
      </c>
      <c r="H106" s="8">
        <v>219647.99999985597</v>
      </c>
      <c r="I106" s="8">
        <v>288941.7142834396</v>
      </c>
      <c r="J106" s="8">
        <v>366080.0000001465</v>
      </c>
      <c r="K106" s="8">
        <v>309947.73333359044</v>
      </c>
      <c r="L106" s="8">
        <v>159744.0000001379</v>
      </c>
      <c r="M106" s="8">
        <v>48810.666666290745</v>
      </c>
      <c r="N106" s="8">
        <v>8192.000000132766</v>
      </c>
      <c r="O106" s="8">
        <v>585.1428571529653</v>
      </c>
      <c r="P106" s="8">
        <v>-9.5895877993314E-9</v>
      </c>
      <c r="Q106" s="8">
        <v>2.0320037452913554E-9</v>
      </c>
      <c r="R106" s="8">
        <v>5.0747443794754664E-11</v>
      </c>
      <c r="S106" s="8">
        <v>-4.0190024836478226E-11</v>
      </c>
    </row>
    <row r="107">
      <c r="B107" s="8">
        <v>-19084.333332835286</v>
      </c>
      <c r="C107" s="8">
        <v>364.00000058276703</v>
      </c>
      <c r="D107" s="8">
        <v>128643.28888544971</v>
      </c>
      <c r="E107" s="8">
        <v>16016.000000008635</v>
      </c>
      <c r="F107" s="8">
        <v>-183941.3333256833</v>
      </c>
      <c r="G107" s="8">
        <v>192191.99999992296</v>
      </c>
      <c r="H107" s="8">
        <v>671756.8000015218</v>
      </c>
      <c r="I107" s="8">
        <v>768767.9999922563</v>
      </c>
      <c r="J107" s="8">
        <v>898929.7777797721</v>
      </c>
      <c r="K107" s="8">
        <v>1025024.0000010333</v>
      </c>
      <c r="L107" s="8">
        <v>788957.8666669972</v>
      </c>
      <c r="M107" s="8">
        <v>372735.99999917176</v>
      </c>
      <c r="N107" s="8">
        <v>105130.66666698418</v>
      </c>
      <c r="O107" s="8">
        <v>16384.0000000442</v>
      </c>
      <c r="P107" s="8">
        <v>1092.2666666446064</v>
      </c>
      <c r="Q107" s="8">
        <v>4.563805332574467E-9</v>
      </c>
      <c r="R107" s="8">
        <v>5.6424600566674306E-11</v>
      </c>
      <c r="S107" s="8">
        <v>-1.219271807864507E-10</v>
      </c>
    </row>
    <row r="108">
      <c r="B108" s="8">
        <v>30.000001607568855</v>
      </c>
      <c r="C108" s="8">
        <v>-286264.9999979286</v>
      </c>
      <c r="D108" s="8">
        <v>3639.999990887866</v>
      </c>
      <c r="E108" s="8">
        <v>964824.6666705484</v>
      </c>
      <c r="F108" s="8">
        <v>96096.00001999788</v>
      </c>
      <c r="G108" s="8">
        <v>-919706.6666594413</v>
      </c>
      <c r="H108" s="8">
        <v>823680.0000196768</v>
      </c>
      <c r="I108" s="8">
        <v>2519087.9999705465</v>
      </c>
      <c r="J108" s="8">
        <v>2562560.000005667</v>
      </c>
      <c r="K108" s="8">
        <v>2696789.333339591</v>
      </c>
      <c r="L108" s="8">
        <v>2795520.000001872</v>
      </c>
      <c r="M108" s="8">
        <v>1972394.6666647184</v>
      </c>
      <c r="N108" s="8">
        <v>860160.0000003838</v>
      </c>
      <c r="O108" s="8">
        <v>225280.00000038877</v>
      </c>
      <c r="P108" s="8">
        <v>32767.99999991323</v>
      </c>
      <c r="Q108" s="8">
        <v>2048.000000014553</v>
      </c>
      <c r="R108" s="8">
        <v>-1.162033565407996E-9</v>
      </c>
      <c r="S108" s="8">
        <v>-2.25198254860728E-10</v>
      </c>
    </row>
    <row r="109">
      <c r="B109" s="8">
        <v>464809.4078429252</v>
      </c>
      <c r="C109" s="8">
        <v>480.00001717171494</v>
      </c>
      <c r="D109" s="8">
        <v>-3053493.3333226973</v>
      </c>
      <c r="E109" s="8">
        <v>29119.999986479626</v>
      </c>
      <c r="F109" s="8">
        <v>6174877.866648501</v>
      </c>
      <c r="G109" s="8">
        <v>512512.000089319</v>
      </c>
      <c r="H109" s="8">
        <v>-4204373.333163819</v>
      </c>
      <c r="I109" s="8">
        <v>3294719.999874626</v>
      </c>
      <c r="J109" s="8">
        <v>8956757.333293267</v>
      </c>
      <c r="K109" s="8">
        <v>8200192.00006524</v>
      </c>
      <c r="L109" s="8">
        <v>7845205.333343908</v>
      </c>
      <c r="M109" s="8">
        <v>7454719.999990442</v>
      </c>
      <c r="N109" s="8">
        <v>4855125.333332254</v>
      </c>
      <c r="O109" s="8">
        <v>1966080.0000033241</v>
      </c>
      <c r="P109" s="8">
        <v>480597.33333256043</v>
      </c>
      <c r="Q109" s="8">
        <v>65536.00000010108</v>
      </c>
      <c r="R109" s="8">
        <v>3855.0588235207474</v>
      </c>
      <c r="S109" s="8">
        <v>-2.411267184199248E-10</v>
      </c>
    </row>
    <row r="110">
      <c r="B110" s="8">
        <v>33.99999975785083</v>
      </c>
      <c r="C110" s="8">
        <v>7901759.933391635</v>
      </c>
      <c r="D110" s="8">
        <v>5440.00003468946</v>
      </c>
      <c r="E110" s="8">
        <v>-2.5954693333384465E7</v>
      </c>
      <c r="F110" s="8">
        <v>198015.99991873425</v>
      </c>
      <c r="G110" s="8">
        <v>3.49909745781551E7</v>
      </c>
      <c r="H110" s="8">
        <v>2489344.0006014113</v>
      </c>
      <c r="I110" s="8">
        <v>-1.7868586667073376E7</v>
      </c>
      <c r="J110" s="8">
        <v>1.2446719999826917E7</v>
      </c>
      <c r="K110" s="8">
        <v>3.045297493363519E7</v>
      </c>
      <c r="L110" s="8">
        <v>2.5346048000000868E7</v>
      </c>
      <c r="M110" s="8">
        <v>2.2228081777762216E7</v>
      </c>
      <c r="N110" s="8">
        <v>1.9496959999993704E7</v>
      </c>
      <c r="O110" s="8">
        <v>1.1791018666678924E7</v>
      </c>
      <c r="P110" s="8">
        <v>4456447.9999967925</v>
      </c>
      <c r="Q110" s="8">
        <v>1021269.3333338075</v>
      </c>
      <c r="R110" s="8">
        <v>131071.999999958</v>
      </c>
      <c r="S110" s="8">
        <v>7281.777777777106</v>
      </c>
    </row>
    <row r="113">
      <c r="A113" s="104">
        <v>1.0</v>
      </c>
      <c r="B113">
        <f t="shared" ref="B113:Q113" si="37">$A113*B72</f>
        <v>1</v>
      </c>
      <c r="C113">
        <f t="shared" si="37"/>
        <v>0</v>
      </c>
      <c r="D113">
        <f t="shared" si="37"/>
        <v>0</v>
      </c>
      <c r="E113">
        <f t="shared" si="37"/>
        <v>0</v>
      </c>
      <c r="F113">
        <f t="shared" si="37"/>
        <v>0</v>
      </c>
      <c r="G113">
        <f t="shared" si="37"/>
        <v>0</v>
      </c>
      <c r="H113">
        <f t="shared" si="37"/>
        <v>0</v>
      </c>
      <c r="I113">
        <f t="shared" si="37"/>
        <v>0</v>
      </c>
      <c r="J113">
        <f t="shared" si="37"/>
        <v>0</v>
      </c>
      <c r="K113">
        <f t="shared" si="37"/>
        <v>0</v>
      </c>
      <c r="L113">
        <f t="shared" si="37"/>
        <v>0</v>
      </c>
      <c r="M113">
        <f t="shared" si="37"/>
        <v>0</v>
      </c>
      <c r="N113">
        <f t="shared" si="37"/>
        <v>0</v>
      </c>
      <c r="O113">
        <f t="shared" si="37"/>
        <v>0</v>
      </c>
      <c r="P113">
        <f t="shared" si="37"/>
        <v>0</v>
      </c>
      <c r="Q113">
        <f t="shared" si="37"/>
        <v>0</v>
      </c>
    </row>
    <row r="114">
      <c r="A114" s="104">
        <v>2.0</v>
      </c>
      <c r="B114">
        <f t="shared" ref="B114:Q114" si="38">$A114*B73</f>
        <v>2</v>
      </c>
      <c r="C114">
        <f t="shared" si="38"/>
        <v>1</v>
      </c>
      <c r="D114">
        <f t="shared" si="38"/>
        <v>0</v>
      </c>
      <c r="E114">
        <f t="shared" si="38"/>
        <v>0</v>
      </c>
      <c r="F114">
        <f t="shared" si="38"/>
        <v>0</v>
      </c>
      <c r="G114">
        <f t="shared" si="38"/>
        <v>0</v>
      </c>
      <c r="H114">
        <f t="shared" si="38"/>
        <v>0</v>
      </c>
      <c r="I114">
        <f t="shared" si="38"/>
        <v>0</v>
      </c>
      <c r="J114">
        <f t="shared" si="38"/>
        <v>0</v>
      </c>
      <c r="K114">
        <f t="shared" si="38"/>
        <v>0</v>
      </c>
      <c r="L114">
        <f t="shared" si="38"/>
        <v>0</v>
      </c>
      <c r="M114">
        <f t="shared" si="38"/>
        <v>0</v>
      </c>
      <c r="N114">
        <f t="shared" si="38"/>
        <v>0</v>
      </c>
      <c r="O114">
        <f t="shared" si="38"/>
        <v>0</v>
      </c>
      <c r="P114">
        <f t="shared" si="38"/>
        <v>0</v>
      </c>
      <c r="Q114">
        <f t="shared" si="38"/>
        <v>0</v>
      </c>
    </row>
    <row r="115">
      <c r="A115" s="105">
        <v>6.0</v>
      </c>
      <c r="B115">
        <f t="shared" ref="B115:Q115" si="39">$A115*B74</f>
        <v>5.5</v>
      </c>
      <c r="C115">
        <f t="shared" si="39"/>
        <v>6</v>
      </c>
      <c r="D115">
        <f t="shared" si="39"/>
        <v>2</v>
      </c>
      <c r="E115">
        <f t="shared" si="39"/>
        <v>0</v>
      </c>
      <c r="F115">
        <f t="shared" si="39"/>
        <v>0</v>
      </c>
      <c r="G115">
        <f t="shared" si="39"/>
        <v>0</v>
      </c>
      <c r="H115">
        <f t="shared" si="39"/>
        <v>0</v>
      </c>
      <c r="I115">
        <f t="shared" si="39"/>
        <v>0</v>
      </c>
      <c r="J115">
        <f t="shared" si="39"/>
        <v>0</v>
      </c>
      <c r="K115">
        <f t="shared" si="39"/>
        <v>0</v>
      </c>
      <c r="L115">
        <f t="shared" si="39"/>
        <v>0</v>
      </c>
      <c r="M115">
        <f t="shared" si="39"/>
        <v>0</v>
      </c>
      <c r="N115">
        <f t="shared" si="39"/>
        <v>0</v>
      </c>
      <c r="O115">
        <f t="shared" si="39"/>
        <v>0</v>
      </c>
      <c r="P115">
        <f t="shared" si="39"/>
        <v>0</v>
      </c>
      <c r="Q115">
        <f t="shared" si="39"/>
        <v>0</v>
      </c>
    </row>
    <row r="116">
      <c r="A116" s="104">
        <v>4.0</v>
      </c>
      <c r="B116">
        <f t="shared" ref="B116:Q116" si="40">$A116*B75</f>
        <v>3</v>
      </c>
      <c r="C116">
        <f t="shared" si="40"/>
        <v>5.5</v>
      </c>
      <c r="D116">
        <f t="shared" si="40"/>
        <v>4</v>
      </c>
      <c r="E116">
        <f t="shared" si="40"/>
        <v>1</v>
      </c>
      <c r="F116">
        <f t="shared" si="40"/>
        <v>0</v>
      </c>
      <c r="G116">
        <f t="shared" si="40"/>
        <v>0</v>
      </c>
      <c r="H116">
        <f t="shared" si="40"/>
        <v>0</v>
      </c>
      <c r="I116">
        <f t="shared" si="40"/>
        <v>0</v>
      </c>
      <c r="J116">
        <f t="shared" si="40"/>
        <v>0</v>
      </c>
      <c r="K116">
        <f t="shared" si="40"/>
        <v>0</v>
      </c>
      <c r="L116">
        <f t="shared" si="40"/>
        <v>0</v>
      </c>
      <c r="M116">
        <f t="shared" si="40"/>
        <v>0</v>
      </c>
      <c r="N116">
        <f t="shared" si="40"/>
        <v>0</v>
      </c>
      <c r="O116">
        <f t="shared" si="40"/>
        <v>0</v>
      </c>
      <c r="P116">
        <f t="shared" si="40"/>
        <v>0</v>
      </c>
      <c r="Q116">
        <f t="shared" si="40"/>
        <v>0</v>
      </c>
    </row>
    <row r="117">
      <c r="A117" s="104">
        <v>30.0</v>
      </c>
      <c r="B117">
        <f t="shared" ref="B117:Q117" si="41">$A117*B76</f>
        <v>15.875</v>
      </c>
      <c r="C117">
        <f t="shared" si="41"/>
        <v>45</v>
      </c>
      <c r="D117">
        <f t="shared" si="41"/>
        <v>55</v>
      </c>
      <c r="E117">
        <f t="shared" si="41"/>
        <v>30</v>
      </c>
      <c r="F117">
        <f t="shared" si="41"/>
        <v>6</v>
      </c>
      <c r="G117">
        <f t="shared" si="41"/>
        <v>0</v>
      </c>
      <c r="H117">
        <f t="shared" si="41"/>
        <v>0</v>
      </c>
      <c r="I117">
        <f t="shared" si="41"/>
        <v>-0.0000000002682491307</v>
      </c>
      <c r="J117">
        <f t="shared" si="41"/>
        <v>0</v>
      </c>
      <c r="K117">
        <f t="shared" si="41"/>
        <v>-0.0000000002038365467</v>
      </c>
      <c r="L117">
        <f t="shared" si="41"/>
        <v>0</v>
      </c>
      <c r="M117">
        <f t="shared" si="41"/>
        <v>0</v>
      </c>
      <c r="N117">
        <f t="shared" si="41"/>
        <v>0</v>
      </c>
      <c r="O117">
        <f t="shared" si="41"/>
        <v>0</v>
      </c>
      <c r="P117">
        <f t="shared" si="41"/>
        <v>0</v>
      </c>
      <c r="Q117">
        <f t="shared" si="41"/>
        <v>0</v>
      </c>
    </row>
    <row r="118">
      <c r="A118" s="104">
        <v>12.0</v>
      </c>
      <c r="B118">
        <f t="shared" ref="B118:Q118" si="42">$A118*B77</f>
        <v>3.75</v>
      </c>
      <c r="C118">
        <f t="shared" si="42"/>
        <v>15.875</v>
      </c>
      <c r="D118">
        <f t="shared" si="42"/>
        <v>30</v>
      </c>
      <c r="E118">
        <f t="shared" si="42"/>
        <v>27.5</v>
      </c>
      <c r="F118">
        <f t="shared" si="42"/>
        <v>12</v>
      </c>
      <c r="G118">
        <f t="shared" si="42"/>
        <v>2</v>
      </c>
      <c r="H118">
        <f t="shared" si="42"/>
        <v>0</v>
      </c>
      <c r="I118">
        <f t="shared" si="42"/>
        <v>-0.0000000001818017687</v>
      </c>
      <c r="J118">
        <f t="shared" si="42"/>
        <v>0</v>
      </c>
      <c r="K118">
        <f t="shared" si="42"/>
        <v>-0.0000000001076949201</v>
      </c>
      <c r="L118">
        <f t="shared" si="42"/>
        <v>0</v>
      </c>
      <c r="M118">
        <f t="shared" si="42"/>
        <v>0</v>
      </c>
      <c r="N118">
        <f t="shared" si="42"/>
        <v>0</v>
      </c>
      <c r="O118">
        <f t="shared" si="42"/>
        <v>0</v>
      </c>
      <c r="P118">
        <f t="shared" si="42"/>
        <v>0</v>
      </c>
      <c r="Q118">
        <f t="shared" si="42"/>
        <v>0</v>
      </c>
    </row>
    <row r="119">
      <c r="A119" s="104">
        <v>42.0</v>
      </c>
      <c r="B119">
        <f t="shared" ref="B119:Q119" si="43">$A119*B78</f>
        <v>6.90625</v>
      </c>
      <c r="C119">
        <f t="shared" si="43"/>
        <v>39.375</v>
      </c>
      <c r="D119">
        <f t="shared" si="43"/>
        <v>111.125</v>
      </c>
      <c r="E119">
        <f t="shared" si="43"/>
        <v>157.5</v>
      </c>
      <c r="F119">
        <f t="shared" si="43"/>
        <v>115.5</v>
      </c>
      <c r="G119">
        <f t="shared" si="43"/>
        <v>42</v>
      </c>
      <c r="H119">
        <f t="shared" si="43"/>
        <v>6</v>
      </c>
      <c r="I119">
        <f t="shared" si="43"/>
        <v>-0.000000001030397264</v>
      </c>
      <c r="J119">
        <f t="shared" si="43"/>
        <v>-0.0000000002054046756</v>
      </c>
      <c r="K119">
        <f t="shared" si="43"/>
        <v>-0.0000000004039439219</v>
      </c>
      <c r="L119">
        <f t="shared" si="43"/>
        <v>0</v>
      </c>
      <c r="M119">
        <f t="shared" si="43"/>
        <v>0</v>
      </c>
      <c r="N119">
        <f t="shared" si="43"/>
        <v>0</v>
      </c>
      <c r="O119">
        <f t="shared" si="43"/>
        <v>0</v>
      </c>
      <c r="P119">
        <f t="shared" si="43"/>
        <v>0</v>
      </c>
      <c r="Q119">
        <f t="shared" si="43"/>
        <v>0</v>
      </c>
    </row>
    <row r="120">
      <c r="A120" s="104">
        <v>24.0</v>
      </c>
      <c r="B120">
        <f t="shared" ref="B120:Q120" si="44">$A120*B79</f>
        <v>2.625</v>
      </c>
      <c r="C120">
        <f t="shared" si="44"/>
        <v>13.8125</v>
      </c>
      <c r="D120">
        <f t="shared" si="44"/>
        <v>52.5</v>
      </c>
      <c r="E120">
        <f t="shared" si="44"/>
        <v>111.125</v>
      </c>
      <c r="F120">
        <f t="shared" si="44"/>
        <v>126</v>
      </c>
      <c r="G120">
        <f t="shared" si="44"/>
        <v>77</v>
      </c>
      <c r="H120">
        <f t="shared" si="44"/>
        <v>24</v>
      </c>
      <c r="I120">
        <f t="shared" si="44"/>
        <v>2.999999999</v>
      </c>
      <c r="J120">
        <f t="shared" si="44"/>
        <v>-0.0000000003296912611</v>
      </c>
      <c r="K120">
        <f t="shared" si="44"/>
        <v>-0.0000000002125719335</v>
      </c>
      <c r="L120">
        <f t="shared" si="44"/>
        <v>0</v>
      </c>
      <c r="M120">
        <f t="shared" si="44"/>
        <v>0</v>
      </c>
      <c r="N120">
        <f t="shared" si="44"/>
        <v>0</v>
      </c>
      <c r="O120">
        <f t="shared" si="44"/>
        <v>0</v>
      </c>
      <c r="P120">
        <f t="shared" si="44"/>
        <v>0</v>
      </c>
      <c r="Q120">
        <f t="shared" si="44"/>
        <v>0</v>
      </c>
    </row>
    <row r="121">
      <c r="A121" s="104">
        <v>90.0</v>
      </c>
      <c r="B121">
        <f t="shared" ref="B121:Q121" si="45">$A121*B80</f>
        <v>8.6015625</v>
      </c>
      <c r="C121">
        <f t="shared" si="45"/>
        <v>39.375</v>
      </c>
      <c r="D121">
        <f t="shared" si="45"/>
        <v>138.125</v>
      </c>
      <c r="E121">
        <f t="shared" si="45"/>
        <v>393.75</v>
      </c>
      <c r="F121">
        <f t="shared" si="45"/>
        <v>666.75</v>
      </c>
      <c r="G121">
        <f t="shared" si="45"/>
        <v>630</v>
      </c>
      <c r="H121">
        <f t="shared" si="45"/>
        <v>330</v>
      </c>
      <c r="I121">
        <f t="shared" si="45"/>
        <v>90</v>
      </c>
      <c r="J121">
        <f t="shared" si="45"/>
        <v>9.999999998</v>
      </c>
      <c r="K121">
        <f t="shared" si="45"/>
        <v>-0.0000000009187069243</v>
      </c>
      <c r="L121">
        <f t="shared" si="45"/>
        <v>0.0000000002310105497</v>
      </c>
      <c r="M121">
        <f t="shared" si="45"/>
        <v>-0.0000000005795618733</v>
      </c>
      <c r="N121">
        <f t="shared" si="45"/>
        <v>0.0000000001148928942</v>
      </c>
      <c r="O121">
        <f t="shared" si="45"/>
        <v>0</v>
      </c>
      <c r="P121">
        <f t="shared" si="45"/>
        <v>0</v>
      </c>
      <c r="Q121">
        <f t="shared" si="45"/>
        <v>0</v>
      </c>
    </row>
    <row r="122">
      <c r="A122" s="104">
        <v>20.0</v>
      </c>
      <c r="B122">
        <f t="shared" ref="B122:Q122" si="46">$A122*B81</f>
        <v>0.7031249999</v>
      </c>
      <c r="C122">
        <f t="shared" si="46"/>
        <v>8.6015625</v>
      </c>
      <c r="D122">
        <f t="shared" si="46"/>
        <v>26.25</v>
      </c>
      <c r="E122">
        <f t="shared" si="46"/>
        <v>69.0625</v>
      </c>
      <c r="F122">
        <f t="shared" si="46"/>
        <v>157.5</v>
      </c>
      <c r="G122">
        <f t="shared" si="46"/>
        <v>222.25</v>
      </c>
      <c r="H122">
        <f t="shared" si="46"/>
        <v>180</v>
      </c>
      <c r="I122">
        <f t="shared" si="46"/>
        <v>82.5</v>
      </c>
      <c r="J122">
        <f t="shared" si="46"/>
        <v>20</v>
      </c>
      <c r="K122">
        <f t="shared" si="46"/>
        <v>2</v>
      </c>
      <c r="L122">
        <f t="shared" si="46"/>
        <v>0</v>
      </c>
      <c r="M122">
        <f t="shared" si="46"/>
        <v>-0.000000000179968517</v>
      </c>
      <c r="N122">
        <f t="shared" si="46"/>
        <v>0</v>
      </c>
      <c r="O122">
        <f t="shared" si="46"/>
        <v>0</v>
      </c>
      <c r="P122">
        <f t="shared" si="46"/>
        <v>0</v>
      </c>
      <c r="Q122">
        <f t="shared" si="46"/>
        <v>0</v>
      </c>
    </row>
    <row r="123">
      <c r="A123" s="104">
        <v>66.0</v>
      </c>
      <c r="B123">
        <f t="shared" ref="B123:Q123" si="47">$A123*B82</f>
        <v>-3.701171875</v>
      </c>
      <c r="C123">
        <f t="shared" si="47"/>
        <v>11.6015625</v>
      </c>
      <c r="D123">
        <f t="shared" si="47"/>
        <v>94.6171875</v>
      </c>
      <c r="E123">
        <f t="shared" si="47"/>
        <v>216.5625</v>
      </c>
      <c r="F123">
        <f t="shared" si="47"/>
        <v>455.8125</v>
      </c>
      <c r="G123">
        <f t="shared" si="47"/>
        <v>866.25</v>
      </c>
      <c r="H123">
        <f t="shared" si="47"/>
        <v>1047.75</v>
      </c>
      <c r="I123">
        <f t="shared" si="47"/>
        <v>742.5</v>
      </c>
      <c r="J123">
        <f t="shared" si="47"/>
        <v>302.5</v>
      </c>
      <c r="K123">
        <f t="shared" si="47"/>
        <v>66</v>
      </c>
      <c r="L123">
        <f t="shared" si="47"/>
        <v>6</v>
      </c>
      <c r="M123">
        <f t="shared" si="47"/>
        <v>-0.0000000007185757138</v>
      </c>
      <c r="N123">
        <f t="shared" si="47"/>
        <v>0.0000000003412522524</v>
      </c>
      <c r="O123">
        <f t="shared" si="47"/>
        <v>0</v>
      </c>
      <c r="P123">
        <f t="shared" si="47"/>
        <v>0</v>
      </c>
      <c r="Q123">
        <f t="shared" si="47"/>
        <v>0</v>
      </c>
    </row>
    <row r="124">
      <c r="A124" s="104">
        <v>24.0</v>
      </c>
      <c r="B124">
        <f t="shared" ref="B124:Q124" si="48">$A124*B83</f>
        <v>0.2578125</v>
      </c>
      <c r="C124">
        <f t="shared" si="48"/>
        <v>-7.40234375</v>
      </c>
      <c r="D124">
        <f t="shared" si="48"/>
        <v>15.46875</v>
      </c>
      <c r="E124">
        <f t="shared" si="48"/>
        <v>94.6171875</v>
      </c>
      <c r="F124">
        <f t="shared" si="48"/>
        <v>173.25</v>
      </c>
      <c r="G124">
        <f t="shared" si="48"/>
        <v>303.875</v>
      </c>
      <c r="H124">
        <f t="shared" si="48"/>
        <v>495</v>
      </c>
      <c r="I124">
        <f t="shared" si="48"/>
        <v>523.875</v>
      </c>
      <c r="J124">
        <f t="shared" si="48"/>
        <v>330</v>
      </c>
      <c r="K124">
        <f t="shared" si="48"/>
        <v>121</v>
      </c>
      <c r="L124">
        <f t="shared" si="48"/>
        <v>24</v>
      </c>
      <c r="M124">
        <f t="shared" si="48"/>
        <v>2</v>
      </c>
      <c r="N124">
        <f t="shared" si="48"/>
        <v>0.000000000193358228</v>
      </c>
      <c r="O124">
        <f t="shared" si="48"/>
        <v>0</v>
      </c>
      <c r="P124">
        <f t="shared" si="48"/>
        <v>0</v>
      </c>
      <c r="Q124">
        <f t="shared" si="48"/>
        <v>0</v>
      </c>
    </row>
    <row r="125">
      <c r="A125" s="104">
        <v>2730.0</v>
      </c>
      <c r="B125">
        <f t="shared" ref="B125:Q125" si="49">$A125*B84</f>
        <v>706.6586914</v>
      </c>
      <c r="C125">
        <f t="shared" si="49"/>
        <v>175.9570313</v>
      </c>
      <c r="D125">
        <f t="shared" si="49"/>
        <v>-3368.066406</v>
      </c>
      <c r="E125">
        <f t="shared" si="49"/>
        <v>5278.710937</v>
      </c>
      <c r="F125">
        <f t="shared" si="49"/>
        <v>25830.49219</v>
      </c>
      <c r="G125">
        <f t="shared" si="49"/>
        <v>39414.375</v>
      </c>
      <c r="H125">
        <f t="shared" si="49"/>
        <v>59255.625</v>
      </c>
      <c r="I125">
        <f t="shared" si="49"/>
        <v>84459.375</v>
      </c>
      <c r="J125">
        <f t="shared" si="49"/>
        <v>79454.375</v>
      </c>
      <c r="K125">
        <f t="shared" si="49"/>
        <v>45045</v>
      </c>
      <c r="L125">
        <f t="shared" si="49"/>
        <v>15015</v>
      </c>
      <c r="M125">
        <f t="shared" si="49"/>
        <v>2730</v>
      </c>
      <c r="N125">
        <f t="shared" si="49"/>
        <v>210</v>
      </c>
      <c r="O125">
        <f t="shared" si="49"/>
        <v>-0.000000001356287157</v>
      </c>
      <c r="P125">
        <f t="shared" si="49"/>
        <v>-0.000000001436618821</v>
      </c>
      <c r="Q125">
        <f t="shared" si="49"/>
        <v>0.0000000005048917489</v>
      </c>
    </row>
    <row r="126">
      <c r="A126" s="104">
        <v>420.0</v>
      </c>
      <c r="B126">
        <f t="shared" ref="B126:Q126" si="50">$A126*B85</f>
        <v>1.333007816</v>
      </c>
      <c r="C126">
        <f t="shared" si="50"/>
        <v>706.6586914</v>
      </c>
      <c r="D126">
        <f t="shared" si="50"/>
        <v>117.3046875</v>
      </c>
      <c r="E126">
        <f t="shared" si="50"/>
        <v>-1684.033203</v>
      </c>
      <c r="F126">
        <f t="shared" si="50"/>
        <v>2111.484375</v>
      </c>
      <c r="G126">
        <f t="shared" si="50"/>
        <v>8610.164062</v>
      </c>
      <c r="H126">
        <f t="shared" si="50"/>
        <v>11261.25</v>
      </c>
      <c r="I126">
        <f t="shared" si="50"/>
        <v>14813.90625</v>
      </c>
      <c r="J126">
        <f t="shared" si="50"/>
        <v>18768.75</v>
      </c>
      <c r="K126">
        <f t="shared" si="50"/>
        <v>15890.875</v>
      </c>
      <c r="L126">
        <f t="shared" si="50"/>
        <v>8190</v>
      </c>
      <c r="M126">
        <f t="shared" si="50"/>
        <v>2502.5</v>
      </c>
      <c r="N126">
        <f t="shared" si="50"/>
        <v>420</v>
      </c>
      <c r="O126">
        <f t="shared" si="50"/>
        <v>30</v>
      </c>
      <c r="P126">
        <f t="shared" si="50"/>
        <v>-0.0000000004916536714</v>
      </c>
      <c r="Q126">
        <f t="shared" si="50"/>
        <v>0.0000000001041798795</v>
      </c>
    </row>
    <row r="127">
      <c r="A127" s="104">
        <v>90.0</v>
      </c>
      <c r="B127">
        <f t="shared" ref="B127:Q127" si="51">$A127*B86</f>
        <v>-104.833374</v>
      </c>
      <c r="C127">
        <f t="shared" si="51"/>
        <v>1.999511722</v>
      </c>
      <c r="D127">
        <f t="shared" si="51"/>
        <v>706.6586914</v>
      </c>
      <c r="E127">
        <f t="shared" si="51"/>
        <v>87.97851563</v>
      </c>
      <c r="F127">
        <f t="shared" si="51"/>
        <v>-1010.419922</v>
      </c>
      <c r="G127">
        <f t="shared" si="51"/>
        <v>1055.742187</v>
      </c>
      <c r="H127">
        <f t="shared" si="51"/>
        <v>3690.070313</v>
      </c>
      <c r="I127">
        <f t="shared" si="51"/>
        <v>4222.96875</v>
      </c>
      <c r="J127">
        <f t="shared" si="51"/>
        <v>4937.96875</v>
      </c>
      <c r="K127">
        <f t="shared" si="51"/>
        <v>5630.625</v>
      </c>
      <c r="L127">
        <f t="shared" si="51"/>
        <v>4333.875</v>
      </c>
      <c r="M127">
        <f t="shared" si="51"/>
        <v>2047.5</v>
      </c>
      <c r="N127">
        <f t="shared" si="51"/>
        <v>577.5</v>
      </c>
      <c r="O127">
        <f t="shared" si="51"/>
        <v>90</v>
      </c>
      <c r="P127">
        <f t="shared" si="51"/>
        <v>6</v>
      </c>
      <c r="Q127">
        <f t="shared" si="51"/>
        <v>0</v>
      </c>
    </row>
    <row r="128">
      <c r="A128" s="104">
        <v>48.0</v>
      </c>
      <c r="B128">
        <f t="shared" ref="B128:Q128" si="52">$A128*B87</f>
        <v>0.04394531485</v>
      </c>
      <c r="C128">
        <f t="shared" si="52"/>
        <v>-419.3334961</v>
      </c>
      <c r="D128">
        <f t="shared" si="52"/>
        <v>5.332031237</v>
      </c>
      <c r="E128">
        <f t="shared" si="52"/>
        <v>1413.317383</v>
      </c>
      <c r="F128">
        <f t="shared" si="52"/>
        <v>140.765625</v>
      </c>
      <c r="G128">
        <f t="shared" si="52"/>
        <v>-1347.226562</v>
      </c>
      <c r="H128">
        <f t="shared" si="52"/>
        <v>1206.5625</v>
      </c>
      <c r="I128">
        <f t="shared" si="52"/>
        <v>3690.070312</v>
      </c>
      <c r="J128">
        <f t="shared" si="52"/>
        <v>3753.75</v>
      </c>
      <c r="K128">
        <f t="shared" si="52"/>
        <v>3950.375</v>
      </c>
      <c r="L128">
        <f t="shared" si="52"/>
        <v>4095</v>
      </c>
      <c r="M128">
        <f t="shared" si="52"/>
        <v>2889.25</v>
      </c>
      <c r="N128">
        <f t="shared" si="52"/>
        <v>1260</v>
      </c>
      <c r="O128">
        <f t="shared" si="52"/>
        <v>330</v>
      </c>
      <c r="P128">
        <f t="shared" si="52"/>
        <v>48</v>
      </c>
      <c r="Q128">
        <f t="shared" si="52"/>
        <v>3</v>
      </c>
    </row>
    <row r="129">
      <c r="A129" s="104">
        <v>510.0</v>
      </c>
      <c r="B129">
        <f t="shared" ref="B129:Q129" si="53">$A129*B88</f>
        <v>3617.138641</v>
      </c>
      <c r="C129">
        <f t="shared" si="53"/>
        <v>3.735351696</v>
      </c>
      <c r="D129">
        <f t="shared" si="53"/>
        <v>-23762.23145</v>
      </c>
      <c r="E129">
        <f t="shared" si="53"/>
        <v>226.611328</v>
      </c>
      <c r="F129">
        <f t="shared" si="53"/>
        <v>48052.79102</v>
      </c>
      <c r="G129">
        <f t="shared" si="53"/>
        <v>3988.359376</v>
      </c>
      <c r="H129">
        <f t="shared" si="53"/>
        <v>-32718.35937</v>
      </c>
      <c r="I129">
        <f t="shared" si="53"/>
        <v>25639.45312</v>
      </c>
      <c r="J129">
        <f t="shared" si="53"/>
        <v>69701.32812</v>
      </c>
      <c r="K129">
        <f t="shared" si="53"/>
        <v>63813.75</v>
      </c>
      <c r="L129">
        <f t="shared" si="53"/>
        <v>61051.25</v>
      </c>
      <c r="M129">
        <f t="shared" si="53"/>
        <v>58012.5</v>
      </c>
      <c r="N129">
        <f t="shared" si="53"/>
        <v>37782.5</v>
      </c>
      <c r="O129">
        <f t="shared" si="53"/>
        <v>15300</v>
      </c>
      <c r="P129">
        <f t="shared" si="53"/>
        <v>3740</v>
      </c>
      <c r="Q129">
        <f t="shared" si="53"/>
        <v>510</v>
      </c>
    </row>
    <row r="130">
      <c r="A130" s="105">
        <v>180.0</v>
      </c>
      <c r="B130">
        <f t="shared" ref="B130:Q130" si="54">$A130*B89</f>
        <v>0.0466918942</v>
      </c>
      <c r="C130">
        <f t="shared" si="54"/>
        <v>10851.41592</v>
      </c>
      <c r="D130">
        <f t="shared" si="54"/>
        <v>7.470703173</v>
      </c>
      <c r="E130">
        <f t="shared" si="54"/>
        <v>-35643.34717</v>
      </c>
      <c r="F130">
        <f t="shared" si="54"/>
        <v>271.9335936</v>
      </c>
      <c r="G130">
        <f t="shared" si="54"/>
        <v>48052.79102</v>
      </c>
      <c r="H130">
        <f t="shared" si="54"/>
        <v>3418.593751</v>
      </c>
      <c r="I130">
        <f t="shared" si="54"/>
        <v>-24538.76953</v>
      </c>
      <c r="J130">
        <f t="shared" si="54"/>
        <v>17092.96875</v>
      </c>
      <c r="K130">
        <f t="shared" si="54"/>
        <v>41820.79688</v>
      </c>
      <c r="L130">
        <f t="shared" si="54"/>
        <v>34807.5</v>
      </c>
      <c r="M130">
        <f t="shared" si="54"/>
        <v>30525.625</v>
      </c>
      <c r="N130">
        <f t="shared" si="54"/>
        <v>26775</v>
      </c>
      <c r="O130">
        <f t="shared" si="54"/>
        <v>16192.5</v>
      </c>
      <c r="P130">
        <f t="shared" si="54"/>
        <v>6120</v>
      </c>
      <c r="Q130">
        <f t="shared" si="54"/>
        <v>1402.5</v>
      </c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27" width="8.14"/>
  </cols>
  <sheetData>
    <row r="2">
      <c r="A2" s="1"/>
      <c r="B2" s="1" t="s">
        <v>79</v>
      </c>
    </row>
    <row r="4">
      <c r="B4" s="8">
        <f>vettori!J14</f>
        <v>1</v>
      </c>
      <c r="C4" s="2">
        <v>0.0</v>
      </c>
      <c r="D4" s="2">
        <v>0.0</v>
      </c>
      <c r="E4" s="2">
        <v>0.0</v>
      </c>
      <c r="F4" s="2">
        <v>0.0</v>
      </c>
      <c r="G4" s="2">
        <v>0.0</v>
      </c>
      <c r="H4" s="2">
        <v>0.0</v>
      </c>
      <c r="I4" s="2">
        <v>0.0</v>
      </c>
      <c r="J4" s="2">
        <v>0.0</v>
      </c>
      <c r="K4" s="2">
        <v>0.0</v>
      </c>
      <c r="L4" s="2">
        <v>0.0</v>
      </c>
      <c r="M4" s="2">
        <v>0.0</v>
      </c>
      <c r="N4" s="2">
        <v>0.0</v>
      </c>
      <c r="O4" s="2">
        <v>0.0</v>
      </c>
      <c r="P4" s="2">
        <v>0.0</v>
      </c>
      <c r="Q4" s="2">
        <v>0.0</v>
      </c>
      <c r="R4" s="2">
        <v>0.0</v>
      </c>
      <c r="S4" s="2">
        <v>0.0</v>
      </c>
    </row>
    <row r="5">
      <c r="B5" s="8">
        <f>vettori!J15</f>
        <v>3</v>
      </c>
      <c r="C5" s="2">
        <f t="shared" ref="C5:C21" si="1">B4</f>
        <v>1</v>
      </c>
      <c r="D5" s="2">
        <v>0.0</v>
      </c>
      <c r="E5" s="2">
        <v>0.0</v>
      </c>
      <c r="F5" s="2">
        <v>0.0</v>
      </c>
      <c r="G5" s="2">
        <v>0.0</v>
      </c>
      <c r="H5" s="2">
        <v>0.0</v>
      </c>
      <c r="I5" s="2">
        <v>0.0</v>
      </c>
      <c r="J5" s="2">
        <v>0.0</v>
      </c>
      <c r="K5" s="2">
        <v>0.0</v>
      </c>
      <c r="L5" s="2">
        <v>0.0</v>
      </c>
      <c r="M5" s="2">
        <v>0.0</v>
      </c>
      <c r="N5" s="2">
        <v>0.0</v>
      </c>
      <c r="O5" s="2">
        <v>0.0</v>
      </c>
      <c r="P5" s="2">
        <v>0.0</v>
      </c>
      <c r="Q5" s="2">
        <v>0.0</v>
      </c>
      <c r="R5" s="2">
        <v>0.0</v>
      </c>
      <c r="S5" s="2">
        <v>0.0</v>
      </c>
    </row>
    <row r="6">
      <c r="B6" s="8">
        <f>vettori!J16</f>
        <v>9</v>
      </c>
      <c r="C6" s="2">
        <f t="shared" si="1"/>
        <v>3</v>
      </c>
      <c r="D6" s="2">
        <f t="shared" ref="D6:S6" si="2">C5</f>
        <v>1</v>
      </c>
      <c r="E6" s="2">
        <f t="shared" si="2"/>
        <v>0</v>
      </c>
      <c r="F6" s="2">
        <f t="shared" si="2"/>
        <v>0</v>
      </c>
      <c r="G6" s="2">
        <f t="shared" si="2"/>
        <v>0</v>
      </c>
      <c r="H6" s="2">
        <f t="shared" si="2"/>
        <v>0</v>
      </c>
      <c r="I6" s="2">
        <f t="shared" si="2"/>
        <v>0</v>
      </c>
      <c r="J6" s="2">
        <f t="shared" si="2"/>
        <v>0</v>
      </c>
      <c r="K6" s="2">
        <f t="shared" si="2"/>
        <v>0</v>
      </c>
      <c r="L6" s="2">
        <f t="shared" si="2"/>
        <v>0</v>
      </c>
      <c r="M6" s="2">
        <f t="shared" si="2"/>
        <v>0</v>
      </c>
      <c r="N6" s="2">
        <f t="shared" si="2"/>
        <v>0</v>
      </c>
      <c r="O6" s="2">
        <f t="shared" si="2"/>
        <v>0</v>
      </c>
      <c r="P6" s="2">
        <f t="shared" si="2"/>
        <v>0</v>
      </c>
      <c r="Q6" s="2">
        <f t="shared" si="2"/>
        <v>0</v>
      </c>
      <c r="R6" s="2">
        <f t="shared" si="2"/>
        <v>0</v>
      </c>
      <c r="S6" s="2">
        <f t="shared" si="2"/>
        <v>0</v>
      </c>
    </row>
    <row r="7">
      <c r="B7" s="8">
        <f>vettori!J17</f>
        <v>27</v>
      </c>
      <c r="C7" s="2">
        <f t="shared" si="1"/>
        <v>9</v>
      </c>
      <c r="D7" s="2">
        <f t="shared" ref="D7:S7" si="3">C6</f>
        <v>3</v>
      </c>
      <c r="E7" s="2">
        <f t="shared" si="3"/>
        <v>1</v>
      </c>
      <c r="F7" s="2">
        <f t="shared" si="3"/>
        <v>0</v>
      </c>
      <c r="G7" s="2">
        <f t="shared" si="3"/>
        <v>0</v>
      </c>
      <c r="H7" s="2">
        <f t="shared" si="3"/>
        <v>0</v>
      </c>
      <c r="I7" s="2">
        <f t="shared" si="3"/>
        <v>0</v>
      </c>
      <c r="J7" s="2">
        <f t="shared" si="3"/>
        <v>0</v>
      </c>
      <c r="K7" s="2">
        <f t="shared" si="3"/>
        <v>0</v>
      </c>
      <c r="L7" s="2">
        <f t="shared" si="3"/>
        <v>0</v>
      </c>
      <c r="M7" s="2">
        <f t="shared" si="3"/>
        <v>0</v>
      </c>
      <c r="N7" s="2">
        <f t="shared" si="3"/>
        <v>0</v>
      </c>
      <c r="O7" s="2">
        <f t="shared" si="3"/>
        <v>0</v>
      </c>
      <c r="P7" s="2">
        <f t="shared" si="3"/>
        <v>0</v>
      </c>
      <c r="Q7" s="2">
        <f t="shared" si="3"/>
        <v>0</v>
      </c>
      <c r="R7" s="2">
        <f t="shared" si="3"/>
        <v>0</v>
      </c>
      <c r="S7" s="2">
        <f t="shared" si="3"/>
        <v>0</v>
      </c>
    </row>
    <row r="8">
      <c r="B8" s="8">
        <f>vettori!J18</f>
        <v>81</v>
      </c>
      <c r="C8" s="2">
        <f t="shared" si="1"/>
        <v>27</v>
      </c>
      <c r="D8" s="2">
        <f t="shared" ref="D8:S8" si="4">C7</f>
        <v>9</v>
      </c>
      <c r="E8" s="2">
        <f t="shared" si="4"/>
        <v>3</v>
      </c>
      <c r="F8" s="2">
        <f t="shared" si="4"/>
        <v>1</v>
      </c>
      <c r="G8" s="2">
        <f t="shared" si="4"/>
        <v>0</v>
      </c>
      <c r="H8" s="2">
        <f t="shared" si="4"/>
        <v>0</v>
      </c>
      <c r="I8" s="2">
        <f t="shared" si="4"/>
        <v>0</v>
      </c>
      <c r="J8" s="2">
        <f t="shared" si="4"/>
        <v>0</v>
      </c>
      <c r="K8" s="2">
        <f t="shared" si="4"/>
        <v>0</v>
      </c>
      <c r="L8" s="2">
        <f t="shared" si="4"/>
        <v>0</v>
      </c>
      <c r="M8" s="2">
        <f t="shared" si="4"/>
        <v>0</v>
      </c>
      <c r="N8" s="2">
        <f t="shared" si="4"/>
        <v>0</v>
      </c>
      <c r="O8" s="2">
        <f t="shared" si="4"/>
        <v>0</v>
      </c>
      <c r="P8" s="2">
        <f t="shared" si="4"/>
        <v>0</v>
      </c>
      <c r="Q8" s="2">
        <f t="shared" si="4"/>
        <v>0</v>
      </c>
      <c r="R8" s="2">
        <f t="shared" si="4"/>
        <v>0</v>
      </c>
      <c r="S8" s="2">
        <f t="shared" si="4"/>
        <v>0</v>
      </c>
    </row>
    <row r="9">
      <c r="B9" s="8">
        <f>vettori!J19</f>
        <v>243</v>
      </c>
      <c r="C9" s="2">
        <f t="shared" si="1"/>
        <v>81</v>
      </c>
      <c r="D9" s="2">
        <f t="shared" ref="D9:S9" si="5">C8</f>
        <v>27</v>
      </c>
      <c r="E9" s="2">
        <f t="shared" si="5"/>
        <v>9</v>
      </c>
      <c r="F9" s="2">
        <f t="shared" si="5"/>
        <v>3</v>
      </c>
      <c r="G9" s="2">
        <f t="shared" si="5"/>
        <v>1</v>
      </c>
      <c r="H9" s="2">
        <f t="shared" si="5"/>
        <v>0</v>
      </c>
      <c r="I9" s="2">
        <f t="shared" si="5"/>
        <v>0</v>
      </c>
      <c r="J9" s="2">
        <f t="shared" si="5"/>
        <v>0</v>
      </c>
      <c r="K9" s="2">
        <f t="shared" si="5"/>
        <v>0</v>
      </c>
      <c r="L9" s="2">
        <f t="shared" si="5"/>
        <v>0</v>
      </c>
      <c r="M9" s="2">
        <f t="shared" si="5"/>
        <v>0</v>
      </c>
      <c r="N9" s="2">
        <f t="shared" si="5"/>
        <v>0</v>
      </c>
      <c r="O9" s="2">
        <f t="shared" si="5"/>
        <v>0</v>
      </c>
      <c r="P9" s="2">
        <f t="shared" si="5"/>
        <v>0</v>
      </c>
      <c r="Q9" s="2">
        <f t="shared" si="5"/>
        <v>0</v>
      </c>
      <c r="R9" s="2">
        <f t="shared" si="5"/>
        <v>0</v>
      </c>
      <c r="S9" s="2">
        <f t="shared" si="5"/>
        <v>0</v>
      </c>
    </row>
    <row r="10">
      <c r="B10" s="8">
        <f>vettori!J20</f>
        <v>729</v>
      </c>
      <c r="C10" s="2">
        <f t="shared" si="1"/>
        <v>243</v>
      </c>
      <c r="D10" s="2">
        <f t="shared" ref="D10:S10" si="6">C9</f>
        <v>81</v>
      </c>
      <c r="E10" s="2">
        <f t="shared" si="6"/>
        <v>27</v>
      </c>
      <c r="F10" s="2">
        <f t="shared" si="6"/>
        <v>9</v>
      </c>
      <c r="G10" s="2">
        <f t="shared" si="6"/>
        <v>3</v>
      </c>
      <c r="H10" s="2">
        <f t="shared" si="6"/>
        <v>1</v>
      </c>
      <c r="I10" s="2">
        <f t="shared" si="6"/>
        <v>0</v>
      </c>
      <c r="J10" s="2">
        <f t="shared" si="6"/>
        <v>0</v>
      </c>
      <c r="K10" s="2">
        <f t="shared" si="6"/>
        <v>0</v>
      </c>
      <c r="L10" s="2">
        <f t="shared" si="6"/>
        <v>0</v>
      </c>
      <c r="M10" s="2">
        <f t="shared" si="6"/>
        <v>0</v>
      </c>
      <c r="N10" s="2">
        <f t="shared" si="6"/>
        <v>0</v>
      </c>
      <c r="O10" s="2">
        <f t="shared" si="6"/>
        <v>0</v>
      </c>
      <c r="P10" s="2">
        <f t="shared" si="6"/>
        <v>0</v>
      </c>
      <c r="Q10" s="2">
        <f t="shared" si="6"/>
        <v>0</v>
      </c>
      <c r="R10" s="2">
        <f t="shared" si="6"/>
        <v>0</v>
      </c>
      <c r="S10" s="2">
        <f t="shared" si="6"/>
        <v>0</v>
      </c>
    </row>
    <row r="11">
      <c r="B11" s="8">
        <f>vettori!J21</f>
        <v>2187</v>
      </c>
      <c r="C11" s="2">
        <f t="shared" si="1"/>
        <v>729</v>
      </c>
      <c r="D11" s="2">
        <f t="shared" ref="D11:S11" si="7">C10</f>
        <v>243</v>
      </c>
      <c r="E11" s="2">
        <f t="shared" si="7"/>
        <v>81</v>
      </c>
      <c r="F11" s="2">
        <f t="shared" si="7"/>
        <v>27</v>
      </c>
      <c r="G11" s="2">
        <f t="shared" si="7"/>
        <v>9</v>
      </c>
      <c r="H11" s="2">
        <f t="shared" si="7"/>
        <v>3</v>
      </c>
      <c r="I11" s="2">
        <f t="shared" si="7"/>
        <v>1</v>
      </c>
      <c r="J11" s="2">
        <f t="shared" si="7"/>
        <v>0</v>
      </c>
      <c r="K11" s="2">
        <f t="shared" si="7"/>
        <v>0</v>
      </c>
      <c r="L11" s="2">
        <f t="shared" si="7"/>
        <v>0</v>
      </c>
      <c r="M11" s="2">
        <f t="shared" si="7"/>
        <v>0</v>
      </c>
      <c r="N11" s="2">
        <f t="shared" si="7"/>
        <v>0</v>
      </c>
      <c r="O11" s="2">
        <f t="shared" si="7"/>
        <v>0</v>
      </c>
      <c r="P11" s="2">
        <f t="shared" si="7"/>
        <v>0</v>
      </c>
      <c r="Q11" s="2">
        <f t="shared" si="7"/>
        <v>0</v>
      </c>
      <c r="R11" s="2">
        <f t="shared" si="7"/>
        <v>0</v>
      </c>
      <c r="S11" s="2">
        <f t="shared" si="7"/>
        <v>0</v>
      </c>
    </row>
    <row r="12">
      <c r="B12" s="8">
        <f>vettori!J22</f>
        <v>6561</v>
      </c>
      <c r="C12" s="2">
        <f t="shared" si="1"/>
        <v>2187</v>
      </c>
      <c r="D12" s="2">
        <f t="shared" ref="D12:S12" si="8">C11</f>
        <v>729</v>
      </c>
      <c r="E12" s="2">
        <f t="shared" si="8"/>
        <v>243</v>
      </c>
      <c r="F12" s="2">
        <f t="shared" si="8"/>
        <v>81</v>
      </c>
      <c r="G12" s="2">
        <f t="shared" si="8"/>
        <v>27</v>
      </c>
      <c r="H12" s="2">
        <f t="shared" si="8"/>
        <v>9</v>
      </c>
      <c r="I12" s="2">
        <f t="shared" si="8"/>
        <v>3</v>
      </c>
      <c r="J12" s="2">
        <f t="shared" si="8"/>
        <v>1</v>
      </c>
      <c r="K12" s="2">
        <f t="shared" si="8"/>
        <v>0</v>
      </c>
      <c r="L12" s="2">
        <f t="shared" si="8"/>
        <v>0</v>
      </c>
      <c r="M12" s="2">
        <f t="shared" si="8"/>
        <v>0</v>
      </c>
      <c r="N12" s="2">
        <f t="shared" si="8"/>
        <v>0</v>
      </c>
      <c r="O12" s="2">
        <f t="shared" si="8"/>
        <v>0</v>
      </c>
      <c r="P12" s="2">
        <f t="shared" si="8"/>
        <v>0</v>
      </c>
      <c r="Q12" s="2">
        <f t="shared" si="8"/>
        <v>0</v>
      </c>
      <c r="R12" s="2">
        <f t="shared" si="8"/>
        <v>0</v>
      </c>
      <c r="S12" s="2">
        <f t="shared" si="8"/>
        <v>0</v>
      </c>
    </row>
    <row r="13">
      <c r="B13" s="8">
        <f>vettori!J23</f>
        <v>19683</v>
      </c>
      <c r="C13" s="2">
        <f t="shared" si="1"/>
        <v>6561</v>
      </c>
      <c r="D13" s="2">
        <f t="shared" ref="D13:S13" si="9">C12</f>
        <v>2187</v>
      </c>
      <c r="E13" s="2">
        <f t="shared" si="9"/>
        <v>729</v>
      </c>
      <c r="F13" s="2">
        <f t="shared" si="9"/>
        <v>243</v>
      </c>
      <c r="G13" s="2">
        <f t="shared" si="9"/>
        <v>81</v>
      </c>
      <c r="H13" s="2">
        <f t="shared" si="9"/>
        <v>27</v>
      </c>
      <c r="I13" s="2">
        <f t="shared" si="9"/>
        <v>9</v>
      </c>
      <c r="J13" s="2">
        <f t="shared" si="9"/>
        <v>3</v>
      </c>
      <c r="K13" s="2">
        <f t="shared" si="9"/>
        <v>1</v>
      </c>
      <c r="L13" s="2">
        <f t="shared" si="9"/>
        <v>0</v>
      </c>
      <c r="M13" s="2">
        <f t="shared" si="9"/>
        <v>0</v>
      </c>
      <c r="N13" s="2">
        <f t="shared" si="9"/>
        <v>0</v>
      </c>
      <c r="O13" s="2">
        <f t="shared" si="9"/>
        <v>0</v>
      </c>
      <c r="P13" s="2">
        <f t="shared" si="9"/>
        <v>0</v>
      </c>
      <c r="Q13" s="2">
        <f t="shared" si="9"/>
        <v>0</v>
      </c>
      <c r="R13" s="2">
        <f t="shared" si="9"/>
        <v>0</v>
      </c>
      <c r="S13" s="2">
        <f t="shared" si="9"/>
        <v>0</v>
      </c>
    </row>
    <row r="14">
      <c r="B14" s="8">
        <f>vettori!J24</f>
        <v>59049</v>
      </c>
      <c r="C14" s="2">
        <f t="shared" si="1"/>
        <v>19683</v>
      </c>
      <c r="D14" s="2">
        <f t="shared" ref="D14:S14" si="10">C13</f>
        <v>6561</v>
      </c>
      <c r="E14" s="2">
        <f t="shared" si="10"/>
        <v>2187</v>
      </c>
      <c r="F14" s="2">
        <f t="shared" si="10"/>
        <v>729</v>
      </c>
      <c r="G14" s="2">
        <f t="shared" si="10"/>
        <v>243</v>
      </c>
      <c r="H14" s="2">
        <f t="shared" si="10"/>
        <v>81</v>
      </c>
      <c r="I14" s="2">
        <f t="shared" si="10"/>
        <v>27</v>
      </c>
      <c r="J14" s="2">
        <f t="shared" si="10"/>
        <v>9</v>
      </c>
      <c r="K14" s="2">
        <f t="shared" si="10"/>
        <v>3</v>
      </c>
      <c r="L14" s="2">
        <f t="shared" si="10"/>
        <v>1</v>
      </c>
      <c r="M14" s="2">
        <f t="shared" si="10"/>
        <v>0</v>
      </c>
      <c r="N14" s="2">
        <f t="shared" si="10"/>
        <v>0</v>
      </c>
      <c r="O14" s="2">
        <f t="shared" si="10"/>
        <v>0</v>
      </c>
      <c r="P14" s="2">
        <f t="shared" si="10"/>
        <v>0</v>
      </c>
      <c r="Q14" s="2">
        <f t="shared" si="10"/>
        <v>0</v>
      </c>
      <c r="R14" s="2">
        <f t="shared" si="10"/>
        <v>0</v>
      </c>
      <c r="S14" s="2">
        <f t="shared" si="10"/>
        <v>0</v>
      </c>
    </row>
    <row r="15">
      <c r="B15" s="8">
        <f>vettori!J25</f>
        <v>177147</v>
      </c>
      <c r="C15" s="2">
        <f t="shared" si="1"/>
        <v>59049</v>
      </c>
      <c r="D15" s="2">
        <f t="shared" ref="D15:S15" si="11">C14</f>
        <v>19683</v>
      </c>
      <c r="E15" s="2">
        <f t="shared" si="11"/>
        <v>6561</v>
      </c>
      <c r="F15" s="2">
        <f t="shared" si="11"/>
        <v>2187</v>
      </c>
      <c r="G15" s="2">
        <f t="shared" si="11"/>
        <v>729</v>
      </c>
      <c r="H15" s="2">
        <f t="shared" si="11"/>
        <v>243</v>
      </c>
      <c r="I15" s="2">
        <f t="shared" si="11"/>
        <v>81</v>
      </c>
      <c r="J15" s="2">
        <f t="shared" si="11"/>
        <v>27</v>
      </c>
      <c r="K15" s="2">
        <f t="shared" si="11"/>
        <v>9</v>
      </c>
      <c r="L15" s="2">
        <f t="shared" si="11"/>
        <v>3</v>
      </c>
      <c r="M15" s="2">
        <f t="shared" si="11"/>
        <v>1</v>
      </c>
      <c r="N15" s="2">
        <f t="shared" si="11"/>
        <v>0</v>
      </c>
      <c r="O15" s="2">
        <f t="shared" si="11"/>
        <v>0</v>
      </c>
      <c r="P15" s="2">
        <f t="shared" si="11"/>
        <v>0</v>
      </c>
      <c r="Q15" s="2">
        <f t="shared" si="11"/>
        <v>0</v>
      </c>
      <c r="R15" s="2">
        <f t="shared" si="11"/>
        <v>0</v>
      </c>
      <c r="S15" s="2">
        <f t="shared" si="11"/>
        <v>0</v>
      </c>
    </row>
    <row r="16">
      <c r="B16" s="8">
        <f>vettori!J26</f>
        <v>531441</v>
      </c>
      <c r="C16" s="2">
        <f t="shared" si="1"/>
        <v>177147</v>
      </c>
      <c r="D16" s="2">
        <f t="shared" ref="D16:S16" si="12">C15</f>
        <v>59049</v>
      </c>
      <c r="E16" s="2">
        <f t="shared" si="12"/>
        <v>19683</v>
      </c>
      <c r="F16" s="2">
        <f t="shared" si="12"/>
        <v>6561</v>
      </c>
      <c r="G16" s="2">
        <f t="shared" si="12"/>
        <v>2187</v>
      </c>
      <c r="H16" s="2">
        <f t="shared" si="12"/>
        <v>729</v>
      </c>
      <c r="I16" s="2">
        <f t="shared" si="12"/>
        <v>243</v>
      </c>
      <c r="J16" s="2">
        <f t="shared" si="12"/>
        <v>81</v>
      </c>
      <c r="K16" s="2">
        <f t="shared" si="12"/>
        <v>27</v>
      </c>
      <c r="L16" s="2">
        <f t="shared" si="12"/>
        <v>9</v>
      </c>
      <c r="M16" s="2">
        <f t="shared" si="12"/>
        <v>3</v>
      </c>
      <c r="N16" s="2">
        <f t="shared" si="12"/>
        <v>1</v>
      </c>
      <c r="O16" s="2">
        <f t="shared" si="12"/>
        <v>0</v>
      </c>
      <c r="P16" s="2">
        <f t="shared" si="12"/>
        <v>0</v>
      </c>
      <c r="Q16" s="2">
        <f t="shared" si="12"/>
        <v>0</v>
      </c>
      <c r="R16" s="2">
        <f t="shared" si="12"/>
        <v>0</v>
      </c>
      <c r="S16" s="2">
        <f t="shared" si="12"/>
        <v>0</v>
      </c>
    </row>
    <row r="17">
      <c r="B17" s="8">
        <f>vettori!J27</f>
        <v>1594323</v>
      </c>
      <c r="C17" s="2">
        <f t="shared" si="1"/>
        <v>531441</v>
      </c>
      <c r="D17" s="2">
        <f t="shared" ref="D17:S17" si="13">C16</f>
        <v>177147</v>
      </c>
      <c r="E17" s="2">
        <f t="shared" si="13"/>
        <v>59049</v>
      </c>
      <c r="F17" s="2">
        <f t="shared" si="13"/>
        <v>19683</v>
      </c>
      <c r="G17" s="2">
        <f t="shared" si="13"/>
        <v>6561</v>
      </c>
      <c r="H17" s="2">
        <f t="shared" si="13"/>
        <v>2187</v>
      </c>
      <c r="I17" s="2">
        <f t="shared" si="13"/>
        <v>729</v>
      </c>
      <c r="J17" s="2">
        <f t="shared" si="13"/>
        <v>243</v>
      </c>
      <c r="K17" s="2">
        <f t="shared" si="13"/>
        <v>81</v>
      </c>
      <c r="L17" s="2">
        <f t="shared" si="13"/>
        <v>27</v>
      </c>
      <c r="M17" s="2">
        <f t="shared" si="13"/>
        <v>9</v>
      </c>
      <c r="N17" s="2">
        <f t="shared" si="13"/>
        <v>3</v>
      </c>
      <c r="O17" s="2">
        <f t="shared" si="13"/>
        <v>1</v>
      </c>
      <c r="P17" s="2">
        <f t="shared" si="13"/>
        <v>0</v>
      </c>
      <c r="Q17" s="2">
        <f t="shared" si="13"/>
        <v>0</v>
      </c>
      <c r="R17" s="2">
        <f t="shared" si="13"/>
        <v>0</v>
      </c>
      <c r="S17" s="2">
        <f t="shared" si="13"/>
        <v>0</v>
      </c>
    </row>
    <row r="18">
      <c r="B18" s="8">
        <f>vettori!J28</f>
        <v>4782969</v>
      </c>
      <c r="C18" s="2">
        <f t="shared" si="1"/>
        <v>1594323</v>
      </c>
      <c r="D18" s="2">
        <f t="shared" ref="D18:S18" si="14">C17</f>
        <v>531441</v>
      </c>
      <c r="E18" s="2">
        <f t="shared" si="14"/>
        <v>177147</v>
      </c>
      <c r="F18" s="2">
        <f t="shared" si="14"/>
        <v>59049</v>
      </c>
      <c r="G18" s="2">
        <f t="shared" si="14"/>
        <v>19683</v>
      </c>
      <c r="H18" s="2">
        <f t="shared" si="14"/>
        <v>6561</v>
      </c>
      <c r="I18" s="2">
        <f t="shared" si="14"/>
        <v>2187</v>
      </c>
      <c r="J18" s="2">
        <f t="shared" si="14"/>
        <v>729</v>
      </c>
      <c r="K18" s="2">
        <f t="shared" si="14"/>
        <v>243</v>
      </c>
      <c r="L18" s="2">
        <f t="shared" si="14"/>
        <v>81</v>
      </c>
      <c r="M18" s="2">
        <f t="shared" si="14"/>
        <v>27</v>
      </c>
      <c r="N18" s="2">
        <f t="shared" si="14"/>
        <v>9</v>
      </c>
      <c r="O18" s="2">
        <f t="shared" si="14"/>
        <v>3</v>
      </c>
      <c r="P18" s="2">
        <f t="shared" si="14"/>
        <v>1</v>
      </c>
      <c r="Q18" s="2">
        <f t="shared" si="14"/>
        <v>0</v>
      </c>
      <c r="R18" s="2">
        <f t="shared" si="14"/>
        <v>0</v>
      </c>
      <c r="S18" s="2">
        <f t="shared" si="14"/>
        <v>0</v>
      </c>
    </row>
    <row r="19">
      <c r="B19" s="8">
        <f>vettori!J29</f>
        <v>14348907</v>
      </c>
      <c r="C19" s="2">
        <f t="shared" si="1"/>
        <v>4782969</v>
      </c>
      <c r="D19" s="2">
        <f t="shared" ref="D19:S19" si="15">C18</f>
        <v>1594323</v>
      </c>
      <c r="E19" s="2">
        <f t="shared" si="15"/>
        <v>531441</v>
      </c>
      <c r="F19" s="2">
        <f t="shared" si="15"/>
        <v>177147</v>
      </c>
      <c r="G19" s="2">
        <f t="shared" si="15"/>
        <v>59049</v>
      </c>
      <c r="H19" s="2">
        <f t="shared" si="15"/>
        <v>19683</v>
      </c>
      <c r="I19" s="2">
        <f t="shared" si="15"/>
        <v>6561</v>
      </c>
      <c r="J19" s="2">
        <f t="shared" si="15"/>
        <v>2187</v>
      </c>
      <c r="K19" s="2">
        <f t="shared" si="15"/>
        <v>729</v>
      </c>
      <c r="L19" s="2">
        <f t="shared" si="15"/>
        <v>243</v>
      </c>
      <c r="M19" s="2">
        <f t="shared" si="15"/>
        <v>81</v>
      </c>
      <c r="N19" s="2">
        <f t="shared" si="15"/>
        <v>27</v>
      </c>
      <c r="O19" s="2">
        <f t="shared" si="15"/>
        <v>9</v>
      </c>
      <c r="P19" s="2">
        <f t="shared" si="15"/>
        <v>3</v>
      </c>
      <c r="Q19" s="2">
        <f t="shared" si="15"/>
        <v>1</v>
      </c>
      <c r="R19" s="2">
        <f t="shared" si="15"/>
        <v>0</v>
      </c>
      <c r="S19" s="2">
        <f t="shared" si="15"/>
        <v>0</v>
      </c>
    </row>
    <row r="20">
      <c r="B20" s="8">
        <f>vettori!J30</f>
        <v>43046721</v>
      </c>
      <c r="C20" s="2">
        <f t="shared" si="1"/>
        <v>14348907</v>
      </c>
      <c r="D20" s="2">
        <f t="shared" ref="D20:S20" si="16">C19</f>
        <v>4782969</v>
      </c>
      <c r="E20" s="2">
        <f t="shared" si="16"/>
        <v>1594323</v>
      </c>
      <c r="F20" s="2">
        <f t="shared" si="16"/>
        <v>531441</v>
      </c>
      <c r="G20" s="2">
        <f t="shared" si="16"/>
        <v>177147</v>
      </c>
      <c r="H20" s="2">
        <f t="shared" si="16"/>
        <v>59049</v>
      </c>
      <c r="I20" s="2">
        <f t="shared" si="16"/>
        <v>19683</v>
      </c>
      <c r="J20" s="2">
        <f t="shared" si="16"/>
        <v>6561</v>
      </c>
      <c r="K20" s="2">
        <f t="shared" si="16"/>
        <v>2187</v>
      </c>
      <c r="L20" s="2">
        <f t="shared" si="16"/>
        <v>729</v>
      </c>
      <c r="M20" s="2">
        <f t="shared" si="16"/>
        <v>243</v>
      </c>
      <c r="N20" s="2">
        <f t="shared" si="16"/>
        <v>81</v>
      </c>
      <c r="O20" s="2">
        <f t="shared" si="16"/>
        <v>27</v>
      </c>
      <c r="P20" s="2">
        <f t="shared" si="16"/>
        <v>9</v>
      </c>
      <c r="Q20" s="2">
        <f t="shared" si="16"/>
        <v>3</v>
      </c>
      <c r="R20" s="2">
        <f t="shared" si="16"/>
        <v>1</v>
      </c>
      <c r="S20" s="2">
        <f t="shared" si="16"/>
        <v>0</v>
      </c>
    </row>
    <row r="21">
      <c r="B21" s="8">
        <f>vettori!J31</f>
        <v>129140163</v>
      </c>
      <c r="C21" s="2">
        <f t="shared" si="1"/>
        <v>43046721</v>
      </c>
      <c r="D21" s="2">
        <f t="shared" ref="D21:S21" si="17">C20</f>
        <v>14348907</v>
      </c>
      <c r="E21" s="2">
        <f t="shared" si="17"/>
        <v>4782969</v>
      </c>
      <c r="F21" s="2">
        <f t="shared" si="17"/>
        <v>1594323</v>
      </c>
      <c r="G21" s="2">
        <f t="shared" si="17"/>
        <v>531441</v>
      </c>
      <c r="H21" s="2">
        <f t="shared" si="17"/>
        <v>177147</v>
      </c>
      <c r="I21" s="2">
        <f t="shared" si="17"/>
        <v>59049</v>
      </c>
      <c r="J21" s="2">
        <f t="shared" si="17"/>
        <v>19683</v>
      </c>
      <c r="K21" s="2">
        <f t="shared" si="17"/>
        <v>6561</v>
      </c>
      <c r="L21" s="2">
        <f t="shared" si="17"/>
        <v>2187</v>
      </c>
      <c r="M21" s="2">
        <f t="shared" si="17"/>
        <v>729</v>
      </c>
      <c r="N21" s="2">
        <f t="shared" si="17"/>
        <v>243</v>
      </c>
      <c r="O21" s="2">
        <f t="shared" si="17"/>
        <v>81</v>
      </c>
      <c r="P21" s="2">
        <f t="shared" si="17"/>
        <v>27</v>
      </c>
      <c r="Q21" s="2">
        <f t="shared" si="17"/>
        <v>9</v>
      </c>
      <c r="R21" s="2">
        <f t="shared" si="17"/>
        <v>3</v>
      </c>
      <c r="S21" s="2">
        <f t="shared" si="17"/>
        <v>1</v>
      </c>
    </row>
    <row r="23">
      <c r="A23" s="1"/>
      <c r="B23" s="1" t="s">
        <v>83</v>
      </c>
    </row>
    <row r="25">
      <c r="B25">
        <f>B4*'tau Tv(hr)'!B10</f>
        <v>1</v>
      </c>
      <c r="C25">
        <f>C4*'tau Tv(hr)'!C10</f>
        <v>0</v>
      </c>
      <c r="D25">
        <f>D4*'tau Tv(hr)'!D10</f>
        <v>0</v>
      </c>
      <c r="E25">
        <f>E4*'tau Tv(hr)'!E10</f>
        <v>0</v>
      </c>
      <c r="F25">
        <f>F4*'tau Tv(hr)'!F10</f>
        <v>0</v>
      </c>
      <c r="G25">
        <f>G4*'tau Tv(hr)'!G10</f>
        <v>0</v>
      </c>
      <c r="H25">
        <f>H4*'tau Tv(hr)'!H10</f>
        <v>0</v>
      </c>
      <c r="I25">
        <f>I4*'tau Tv(hr)'!I10</f>
        <v>0</v>
      </c>
      <c r="J25">
        <f>J4*'tau Tv(hr)'!J10</f>
        <v>0</v>
      </c>
      <c r="K25">
        <f>K4*'tau Tv(hr)'!K10</f>
        <v>0</v>
      </c>
      <c r="L25">
        <f>L4*'tau Tv(hr)'!L10</f>
        <v>0</v>
      </c>
      <c r="M25">
        <f>M4*'tau Tv(hr)'!M10</f>
        <v>0</v>
      </c>
      <c r="N25">
        <f>N4*'tau Tv(hr)'!N10</f>
        <v>0</v>
      </c>
      <c r="O25">
        <f>O4*'tau Tv(hr)'!O10</f>
        <v>0</v>
      </c>
      <c r="P25">
        <f>P4*'tau Tv(hr)'!P10</f>
        <v>0</v>
      </c>
      <c r="Q25">
        <f>Q4*'tau Tv(hr)'!Q10</f>
        <v>0</v>
      </c>
      <c r="R25">
        <f>R4*'tau Tv(hr)'!R10</f>
        <v>0</v>
      </c>
      <c r="S25">
        <f>S4*'tau Tv(hr)'!S10</f>
        <v>0</v>
      </c>
    </row>
    <row r="26">
      <c r="B26">
        <f>B5*'tau Tv(hr)'!B11</f>
        <v>3</v>
      </c>
      <c r="C26">
        <f>C5*'tau Tv(hr)'!C11</f>
        <v>1</v>
      </c>
      <c r="D26">
        <f>D5*'tau Tv(hr)'!D11</f>
        <v>0</v>
      </c>
      <c r="E26">
        <f>E5*'tau Tv(hr)'!E11</f>
        <v>0</v>
      </c>
      <c r="F26">
        <f>F5*'tau Tv(hr)'!F11</f>
        <v>0</v>
      </c>
      <c r="G26">
        <f>G5*'tau Tv(hr)'!G11</f>
        <v>0</v>
      </c>
      <c r="H26">
        <f>H5*'tau Tv(hr)'!H11</f>
        <v>0</v>
      </c>
      <c r="I26">
        <f>I5*'tau Tv(hr)'!I11</f>
        <v>0</v>
      </c>
      <c r="J26">
        <f>J5*'tau Tv(hr)'!J11</f>
        <v>0</v>
      </c>
      <c r="K26">
        <f>K5*'tau Tv(hr)'!K11</f>
        <v>0</v>
      </c>
      <c r="L26">
        <f>L5*'tau Tv(hr)'!L11</f>
        <v>0</v>
      </c>
      <c r="M26">
        <f>M5*'tau Tv(hr)'!M11</f>
        <v>0</v>
      </c>
      <c r="N26">
        <f>N5*'tau Tv(hr)'!N11</f>
        <v>0</v>
      </c>
      <c r="O26">
        <f>O5*'tau Tv(hr)'!O11</f>
        <v>0</v>
      </c>
      <c r="P26">
        <f>P5*'tau Tv(hr)'!P11</f>
        <v>0</v>
      </c>
      <c r="Q26">
        <f>Q5*'tau Tv(hr)'!Q11</f>
        <v>0</v>
      </c>
      <c r="R26">
        <f>R5*'tau Tv(hr)'!R11</f>
        <v>0</v>
      </c>
      <c r="S26">
        <f>S5*'tau Tv(hr)'!S11</f>
        <v>0</v>
      </c>
    </row>
    <row r="27">
      <c r="B27">
        <f>B6*'tau Tv(hr)'!B12</f>
        <v>9</v>
      </c>
      <c r="C27">
        <f>C6*'tau Tv(hr)'!C12</f>
        <v>6</v>
      </c>
      <c r="D27">
        <f>D6*'tau Tv(hr)'!D12</f>
        <v>1</v>
      </c>
      <c r="E27">
        <f>E6*'tau Tv(hr)'!E12</f>
        <v>0</v>
      </c>
      <c r="F27">
        <f>F6*'tau Tv(hr)'!F12</f>
        <v>0</v>
      </c>
      <c r="G27">
        <f>G6*'tau Tv(hr)'!G12</f>
        <v>0</v>
      </c>
      <c r="H27">
        <f>H6*'tau Tv(hr)'!H12</f>
        <v>0</v>
      </c>
      <c r="I27">
        <f>I6*'tau Tv(hr)'!I12</f>
        <v>0</v>
      </c>
      <c r="J27">
        <f>J6*'tau Tv(hr)'!J12</f>
        <v>0</v>
      </c>
      <c r="K27">
        <f>K6*'tau Tv(hr)'!K12</f>
        <v>0</v>
      </c>
      <c r="L27">
        <f>L6*'tau Tv(hr)'!L12</f>
        <v>0</v>
      </c>
      <c r="M27">
        <f>M6*'tau Tv(hr)'!M12</f>
        <v>0</v>
      </c>
      <c r="N27">
        <f>N6*'tau Tv(hr)'!N12</f>
        <v>0</v>
      </c>
      <c r="O27">
        <f>O6*'tau Tv(hr)'!O12</f>
        <v>0</v>
      </c>
      <c r="P27">
        <f>P6*'tau Tv(hr)'!P12</f>
        <v>0</v>
      </c>
      <c r="Q27">
        <f>Q6*'tau Tv(hr)'!Q12</f>
        <v>0</v>
      </c>
      <c r="R27">
        <f>R6*'tau Tv(hr)'!R12</f>
        <v>0</v>
      </c>
      <c r="S27">
        <f>S6*'tau Tv(hr)'!S12</f>
        <v>0</v>
      </c>
    </row>
    <row r="28">
      <c r="B28">
        <f>B7*'tau Tv(hr)'!B13</f>
        <v>27</v>
      </c>
      <c r="C28">
        <f>C7*'tau Tv(hr)'!C13</f>
        <v>27</v>
      </c>
      <c r="D28">
        <f>D7*'tau Tv(hr)'!D13</f>
        <v>9</v>
      </c>
      <c r="E28">
        <f>E7*'tau Tv(hr)'!E13</f>
        <v>1</v>
      </c>
      <c r="F28">
        <f>F7*'tau Tv(hr)'!F13</f>
        <v>0</v>
      </c>
      <c r="G28">
        <f>G7*'tau Tv(hr)'!G13</f>
        <v>0</v>
      </c>
      <c r="H28">
        <f>H7*'tau Tv(hr)'!H13</f>
        <v>0</v>
      </c>
      <c r="I28">
        <f>I7*'tau Tv(hr)'!I13</f>
        <v>0</v>
      </c>
      <c r="J28">
        <f>J7*'tau Tv(hr)'!J13</f>
        <v>0</v>
      </c>
      <c r="K28">
        <f>K7*'tau Tv(hr)'!K13</f>
        <v>0</v>
      </c>
      <c r="L28">
        <f>L7*'tau Tv(hr)'!L13</f>
        <v>0</v>
      </c>
      <c r="M28">
        <f>M7*'tau Tv(hr)'!M13</f>
        <v>0</v>
      </c>
      <c r="N28">
        <f>N7*'tau Tv(hr)'!N13</f>
        <v>0</v>
      </c>
      <c r="O28">
        <f>O7*'tau Tv(hr)'!O13</f>
        <v>0</v>
      </c>
      <c r="P28">
        <f>P7*'tau Tv(hr)'!P13</f>
        <v>0</v>
      </c>
      <c r="Q28">
        <f>Q7*'tau Tv(hr)'!Q13</f>
        <v>0</v>
      </c>
      <c r="R28">
        <f>R7*'tau Tv(hr)'!R13</f>
        <v>0</v>
      </c>
      <c r="S28">
        <f>S7*'tau Tv(hr)'!S13</f>
        <v>0</v>
      </c>
    </row>
    <row r="29">
      <c r="B29">
        <f>B8*'tau Tv(hr)'!B14</f>
        <v>81</v>
      </c>
      <c r="C29">
        <f>C8*'tau Tv(hr)'!C14</f>
        <v>108</v>
      </c>
      <c r="D29">
        <f>D8*'tau Tv(hr)'!D14</f>
        <v>54</v>
      </c>
      <c r="E29">
        <f>E8*'tau Tv(hr)'!E14</f>
        <v>12</v>
      </c>
      <c r="F29">
        <f>F8*'tau Tv(hr)'!F14</f>
        <v>1</v>
      </c>
      <c r="G29">
        <f>G8*'tau Tv(hr)'!G14</f>
        <v>0</v>
      </c>
      <c r="H29">
        <f>H8*'tau Tv(hr)'!H14</f>
        <v>0</v>
      </c>
      <c r="I29">
        <f>I8*'tau Tv(hr)'!I14</f>
        <v>0</v>
      </c>
      <c r="J29">
        <f>J8*'tau Tv(hr)'!J14</f>
        <v>0</v>
      </c>
      <c r="K29">
        <f>K8*'tau Tv(hr)'!K14</f>
        <v>0</v>
      </c>
      <c r="L29">
        <f>L8*'tau Tv(hr)'!L14</f>
        <v>0</v>
      </c>
      <c r="M29">
        <f>M8*'tau Tv(hr)'!M14</f>
        <v>0</v>
      </c>
      <c r="N29">
        <f>N8*'tau Tv(hr)'!N14</f>
        <v>0</v>
      </c>
      <c r="O29">
        <f>O8*'tau Tv(hr)'!O14</f>
        <v>0</v>
      </c>
      <c r="P29">
        <f>P8*'tau Tv(hr)'!P14</f>
        <v>0</v>
      </c>
      <c r="Q29">
        <f>Q8*'tau Tv(hr)'!Q14</f>
        <v>0</v>
      </c>
      <c r="R29">
        <f>R8*'tau Tv(hr)'!R14</f>
        <v>0</v>
      </c>
      <c r="S29">
        <f>S8*'tau Tv(hr)'!S14</f>
        <v>0</v>
      </c>
    </row>
    <row r="30">
      <c r="B30">
        <f>B9*'tau Tv(hr)'!B15</f>
        <v>243</v>
      </c>
      <c r="C30">
        <f>C9*'tau Tv(hr)'!C15</f>
        <v>405</v>
      </c>
      <c r="D30">
        <f>D9*'tau Tv(hr)'!D15</f>
        <v>270</v>
      </c>
      <c r="E30">
        <f>E9*'tau Tv(hr)'!E15</f>
        <v>90</v>
      </c>
      <c r="F30">
        <f>F9*'tau Tv(hr)'!F15</f>
        <v>15</v>
      </c>
      <c r="G30">
        <f>G9*'tau Tv(hr)'!G15</f>
        <v>1</v>
      </c>
      <c r="H30">
        <f>H9*'tau Tv(hr)'!H15</f>
        <v>0</v>
      </c>
      <c r="I30">
        <f>I9*'tau Tv(hr)'!I15</f>
        <v>0</v>
      </c>
      <c r="J30">
        <f>J9*'tau Tv(hr)'!J15</f>
        <v>0</v>
      </c>
      <c r="K30">
        <f>K9*'tau Tv(hr)'!K15</f>
        <v>0</v>
      </c>
      <c r="L30">
        <f>L9*'tau Tv(hr)'!L15</f>
        <v>0</v>
      </c>
      <c r="M30">
        <f>M9*'tau Tv(hr)'!M15</f>
        <v>0</v>
      </c>
      <c r="N30">
        <f>N9*'tau Tv(hr)'!N15</f>
        <v>0</v>
      </c>
      <c r="O30">
        <f>O9*'tau Tv(hr)'!O15</f>
        <v>0</v>
      </c>
      <c r="P30">
        <f>P9*'tau Tv(hr)'!P15</f>
        <v>0</v>
      </c>
      <c r="Q30">
        <f>Q9*'tau Tv(hr)'!Q15</f>
        <v>0</v>
      </c>
      <c r="R30">
        <f>R9*'tau Tv(hr)'!R15</f>
        <v>0</v>
      </c>
      <c r="S30">
        <f>S9*'tau Tv(hr)'!S15</f>
        <v>0</v>
      </c>
    </row>
    <row r="31">
      <c r="B31">
        <f>B10*'tau Tv(hr)'!B16</f>
        <v>729</v>
      </c>
      <c r="C31">
        <f>C10*'tau Tv(hr)'!C16</f>
        <v>1458</v>
      </c>
      <c r="D31">
        <f>D10*'tau Tv(hr)'!D16</f>
        <v>1215</v>
      </c>
      <c r="E31">
        <f>E10*'tau Tv(hr)'!E16</f>
        <v>540</v>
      </c>
      <c r="F31">
        <f>F10*'tau Tv(hr)'!F16</f>
        <v>135</v>
      </c>
      <c r="G31">
        <f>G10*'tau Tv(hr)'!G16</f>
        <v>18</v>
      </c>
      <c r="H31">
        <f>H10*'tau Tv(hr)'!H16</f>
        <v>1</v>
      </c>
      <c r="I31">
        <f>I10*'tau Tv(hr)'!I16</f>
        <v>0</v>
      </c>
      <c r="J31">
        <f>J10*'tau Tv(hr)'!J16</f>
        <v>0</v>
      </c>
      <c r="K31">
        <f>K10*'tau Tv(hr)'!K16</f>
        <v>0</v>
      </c>
      <c r="L31">
        <f>L10*'tau Tv(hr)'!L16</f>
        <v>0</v>
      </c>
      <c r="M31">
        <f>M10*'tau Tv(hr)'!M16</f>
        <v>0</v>
      </c>
      <c r="N31">
        <f>N10*'tau Tv(hr)'!N16</f>
        <v>0</v>
      </c>
      <c r="O31">
        <f>O10*'tau Tv(hr)'!O16</f>
        <v>0</v>
      </c>
      <c r="P31">
        <f>P10*'tau Tv(hr)'!P16</f>
        <v>0</v>
      </c>
      <c r="Q31">
        <f>Q10*'tau Tv(hr)'!Q16</f>
        <v>0</v>
      </c>
      <c r="R31">
        <f>R10*'tau Tv(hr)'!R16</f>
        <v>0</v>
      </c>
      <c r="S31">
        <f>S10*'tau Tv(hr)'!S16</f>
        <v>0</v>
      </c>
    </row>
    <row r="32">
      <c r="B32">
        <f>B11*'tau Tv(hr)'!B17</f>
        <v>2187</v>
      </c>
      <c r="C32">
        <f>C11*'tau Tv(hr)'!C17</f>
        <v>5103</v>
      </c>
      <c r="D32">
        <f>D11*'tau Tv(hr)'!D17</f>
        <v>5103</v>
      </c>
      <c r="E32">
        <f>E11*'tau Tv(hr)'!E17</f>
        <v>2835</v>
      </c>
      <c r="F32">
        <f>F11*'tau Tv(hr)'!F17</f>
        <v>945</v>
      </c>
      <c r="G32">
        <f>G11*'tau Tv(hr)'!G17</f>
        <v>189</v>
      </c>
      <c r="H32">
        <f>H11*'tau Tv(hr)'!H17</f>
        <v>21</v>
      </c>
      <c r="I32">
        <f>I11*'tau Tv(hr)'!I17</f>
        <v>1</v>
      </c>
      <c r="J32">
        <f>J11*'tau Tv(hr)'!J17</f>
        <v>0</v>
      </c>
      <c r="K32">
        <f>K11*'tau Tv(hr)'!K17</f>
        <v>0</v>
      </c>
      <c r="L32">
        <f>L11*'tau Tv(hr)'!L17</f>
        <v>0</v>
      </c>
      <c r="M32">
        <f>M11*'tau Tv(hr)'!M17</f>
        <v>0</v>
      </c>
      <c r="N32">
        <f>N11*'tau Tv(hr)'!N17</f>
        <v>0</v>
      </c>
      <c r="O32">
        <f>O11*'tau Tv(hr)'!O17</f>
        <v>0</v>
      </c>
      <c r="P32">
        <f>P11*'tau Tv(hr)'!P17</f>
        <v>0</v>
      </c>
      <c r="Q32">
        <f>Q11*'tau Tv(hr)'!Q17</f>
        <v>0</v>
      </c>
      <c r="R32">
        <f>R11*'tau Tv(hr)'!R17</f>
        <v>0</v>
      </c>
      <c r="S32">
        <f>S11*'tau Tv(hr)'!S17</f>
        <v>0</v>
      </c>
    </row>
    <row r="33">
      <c r="B33">
        <f>B12*'tau Tv(hr)'!B18</f>
        <v>6561</v>
      </c>
      <c r="C33">
        <f>C12*'tau Tv(hr)'!C18</f>
        <v>17496</v>
      </c>
      <c r="D33">
        <f>D12*'tau Tv(hr)'!D18</f>
        <v>20412</v>
      </c>
      <c r="E33">
        <f>E12*'tau Tv(hr)'!E18</f>
        <v>13608</v>
      </c>
      <c r="F33">
        <f>F12*'tau Tv(hr)'!F18</f>
        <v>5670</v>
      </c>
      <c r="G33">
        <f>G12*'tau Tv(hr)'!G18</f>
        <v>1512</v>
      </c>
      <c r="H33">
        <f>H12*'tau Tv(hr)'!H18</f>
        <v>252</v>
      </c>
      <c r="I33">
        <f>I12*'tau Tv(hr)'!I18</f>
        <v>24</v>
      </c>
      <c r="J33">
        <f>J12*'tau Tv(hr)'!J18</f>
        <v>1</v>
      </c>
      <c r="K33">
        <f>K12*'tau Tv(hr)'!K18</f>
        <v>0</v>
      </c>
      <c r="L33">
        <f>L12*'tau Tv(hr)'!L18</f>
        <v>0</v>
      </c>
      <c r="M33">
        <f>M12*'tau Tv(hr)'!M18</f>
        <v>0</v>
      </c>
      <c r="N33">
        <f>N12*'tau Tv(hr)'!N18</f>
        <v>0</v>
      </c>
      <c r="O33">
        <f>O12*'tau Tv(hr)'!O18</f>
        <v>0</v>
      </c>
      <c r="P33">
        <f>P12*'tau Tv(hr)'!P18</f>
        <v>0</v>
      </c>
      <c r="Q33">
        <f>Q12*'tau Tv(hr)'!Q18</f>
        <v>0</v>
      </c>
      <c r="R33">
        <f>R12*'tau Tv(hr)'!R18</f>
        <v>0</v>
      </c>
      <c r="S33">
        <f>S12*'tau Tv(hr)'!S18</f>
        <v>0</v>
      </c>
    </row>
    <row r="34">
      <c r="B34">
        <f>B13*'tau Tv(hr)'!B19</f>
        <v>19683</v>
      </c>
      <c r="C34">
        <f>C13*'tau Tv(hr)'!C19</f>
        <v>59049</v>
      </c>
      <c r="D34">
        <f>D13*'tau Tv(hr)'!D19</f>
        <v>78732</v>
      </c>
      <c r="E34">
        <f>E13*'tau Tv(hr)'!E19</f>
        <v>61236</v>
      </c>
      <c r="F34">
        <f>F13*'tau Tv(hr)'!F19</f>
        <v>30618</v>
      </c>
      <c r="G34">
        <f>G13*'tau Tv(hr)'!G19</f>
        <v>10206</v>
      </c>
      <c r="H34">
        <f>H13*'tau Tv(hr)'!H19</f>
        <v>2268</v>
      </c>
      <c r="I34">
        <f>I13*'tau Tv(hr)'!I19</f>
        <v>324</v>
      </c>
      <c r="J34">
        <f>J13*'tau Tv(hr)'!J19</f>
        <v>27</v>
      </c>
      <c r="K34">
        <f>K13*'tau Tv(hr)'!K19</f>
        <v>1</v>
      </c>
      <c r="L34">
        <f>L13*'tau Tv(hr)'!L19</f>
        <v>0</v>
      </c>
      <c r="M34">
        <f>M13*'tau Tv(hr)'!M19</f>
        <v>0</v>
      </c>
      <c r="N34">
        <f>N13*'tau Tv(hr)'!N19</f>
        <v>0</v>
      </c>
      <c r="O34">
        <f>O13*'tau Tv(hr)'!O19</f>
        <v>0</v>
      </c>
      <c r="P34">
        <f>P13*'tau Tv(hr)'!P19</f>
        <v>0</v>
      </c>
      <c r="Q34">
        <f>Q13*'tau Tv(hr)'!Q19</f>
        <v>0</v>
      </c>
      <c r="R34">
        <f>R13*'tau Tv(hr)'!R19</f>
        <v>0</v>
      </c>
      <c r="S34">
        <f>S13*'tau Tv(hr)'!S19</f>
        <v>0</v>
      </c>
    </row>
    <row r="35">
      <c r="B35">
        <f>B14*'tau Tv(hr)'!B20</f>
        <v>59049</v>
      </c>
      <c r="C35">
        <f>C14*'tau Tv(hr)'!C20</f>
        <v>196830</v>
      </c>
      <c r="D35">
        <f>D14*'tau Tv(hr)'!D20</f>
        <v>295245</v>
      </c>
      <c r="E35">
        <f>E14*'tau Tv(hr)'!E20</f>
        <v>262440</v>
      </c>
      <c r="F35">
        <f>F14*'tau Tv(hr)'!F20</f>
        <v>153090</v>
      </c>
      <c r="G35">
        <f>G14*'tau Tv(hr)'!G20</f>
        <v>61236</v>
      </c>
      <c r="H35">
        <f>H14*'tau Tv(hr)'!H20</f>
        <v>17010</v>
      </c>
      <c r="I35">
        <f>I14*'tau Tv(hr)'!I20</f>
        <v>3240</v>
      </c>
      <c r="J35">
        <f>J14*'tau Tv(hr)'!J20</f>
        <v>405</v>
      </c>
      <c r="K35">
        <f>K14*'tau Tv(hr)'!K20</f>
        <v>30</v>
      </c>
      <c r="L35">
        <f>L14*'tau Tv(hr)'!L20</f>
        <v>1</v>
      </c>
      <c r="M35">
        <f>M14*'tau Tv(hr)'!M20</f>
        <v>0</v>
      </c>
      <c r="N35">
        <f>N14*'tau Tv(hr)'!N20</f>
        <v>0</v>
      </c>
      <c r="O35">
        <f>O14*'tau Tv(hr)'!O20</f>
        <v>0</v>
      </c>
      <c r="P35">
        <f>P14*'tau Tv(hr)'!P20</f>
        <v>0</v>
      </c>
      <c r="Q35">
        <f>Q14*'tau Tv(hr)'!Q20</f>
        <v>0</v>
      </c>
      <c r="R35">
        <f>R14*'tau Tv(hr)'!R20</f>
        <v>0</v>
      </c>
      <c r="S35">
        <f>S14*'tau Tv(hr)'!S20</f>
        <v>0</v>
      </c>
    </row>
    <row r="36">
      <c r="B36">
        <f>B15*'tau Tv(hr)'!B21</f>
        <v>177147</v>
      </c>
      <c r="C36">
        <f>C15*'tau Tv(hr)'!C21</f>
        <v>649539</v>
      </c>
      <c r="D36">
        <f>D15*'tau Tv(hr)'!D21</f>
        <v>1082565</v>
      </c>
      <c r="E36">
        <f>E15*'tau Tv(hr)'!E21</f>
        <v>1082565</v>
      </c>
      <c r="F36">
        <f>F15*'tau Tv(hr)'!F21</f>
        <v>721710</v>
      </c>
      <c r="G36">
        <f>G15*'tau Tv(hr)'!G21</f>
        <v>336798</v>
      </c>
      <c r="H36">
        <f>H15*'tau Tv(hr)'!H21</f>
        <v>112266</v>
      </c>
      <c r="I36">
        <f>I15*'tau Tv(hr)'!I21</f>
        <v>26730</v>
      </c>
      <c r="J36">
        <f>J15*'tau Tv(hr)'!J21</f>
        <v>4455</v>
      </c>
      <c r="K36">
        <f>K15*'tau Tv(hr)'!K21</f>
        <v>495</v>
      </c>
      <c r="L36">
        <f>L15*'tau Tv(hr)'!L21</f>
        <v>33</v>
      </c>
      <c r="M36">
        <f>M15*'tau Tv(hr)'!M21</f>
        <v>1</v>
      </c>
      <c r="N36">
        <f>N15*'tau Tv(hr)'!N21</f>
        <v>0</v>
      </c>
      <c r="O36">
        <f>O15*'tau Tv(hr)'!O21</f>
        <v>0</v>
      </c>
      <c r="P36">
        <f>P15*'tau Tv(hr)'!P21</f>
        <v>0</v>
      </c>
      <c r="Q36">
        <f>Q15*'tau Tv(hr)'!Q21</f>
        <v>0</v>
      </c>
      <c r="R36">
        <f>R15*'tau Tv(hr)'!R21</f>
        <v>0</v>
      </c>
      <c r="S36">
        <f>S15*'tau Tv(hr)'!S21</f>
        <v>0</v>
      </c>
    </row>
    <row r="37">
      <c r="B37">
        <f>B16*'tau Tv(hr)'!B22</f>
        <v>531441</v>
      </c>
      <c r="C37">
        <f>C16*'tau Tv(hr)'!C22</f>
        <v>2125764</v>
      </c>
      <c r="D37">
        <f>D16*'tau Tv(hr)'!D22</f>
        <v>3897234</v>
      </c>
      <c r="E37">
        <f>E16*'tau Tv(hr)'!E22</f>
        <v>4330260</v>
      </c>
      <c r="F37">
        <f>F16*'tau Tv(hr)'!F22</f>
        <v>3247695</v>
      </c>
      <c r="G37">
        <f>G16*'tau Tv(hr)'!G22</f>
        <v>1732104</v>
      </c>
      <c r="H37">
        <f>H16*'tau Tv(hr)'!H22</f>
        <v>673596</v>
      </c>
      <c r="I37">
        <f>I16*'tau Tv(hr)'!I22</f>
        <v>192456</v>
      </c>
      <c r="J37">
        <f>J16*'tau Tv(hr)'!J22</f>
        <v>40095</v>
      </c>
      <c r="K37">
        <f>K16*'tau Tv(hr)'!K22</f>
        <v>5940</v>
      </c>
      <c r="L37">
        <f>L16*'tau Tv(hr)'!L22</f>
        <v>594</v>
      </c>
      <c r="M37">
        <f>M16*'tau Tv(hr)'!M22</f>
        <v>36</v>
      </c>
      <c r="N37">
        <f>N16*'tau Tv(hr)'!N22</f>
        <v>1</v>
      </c>
      <c r="O37">
        <f>O16*'tau Tv(hr)'!O22</f>
        <v>0</v>
      </c>
      <c r="P37">
        <f>P16*'tau Tv(hr)'!P22</f>
        <v>0</v>
      </c>
      <c r="Q37">
        <f>Q16*'tau Tv(hr)'!Q22</f>
        <v>0</v>
      </c>
      <c r="R37">
        <f>R16*'tau Tv(hr)'!R22</f>
        <v>0</v>
      </c>
      <c r="S37">
        <f>S16*'tau Tv(hr)'!S22</f>
        <v>0</v>
      </c>
    </row>
    <row r="38">
      <c r="B38">
        <f>B17*'tau Tv(hr)'!B23</f>
        <v>1594323</v>
      </c>
      <c r="C38">
        <f>C17*'tau Tv(hr)'!C23</f>
        <v>6908733</v>
      </c>
      <c r="D38">
        <f>D17*'tau Tv(hr)'!D23</f>
        <v>13817466</v>
      </c>
      <c r="E38">
        <f>E17*'tau Tv(hr)'!E23</f>
        <v>16888014</v>
      </c>
      <c r="F38">
        <f>F17*'tau Tv(hr)'!F23</f>
        <v>14073345</v>
      </c>
      <c r="G38">
        <f>G17*'tau Tv(hr)'!G23</f>
        <v>8444007</v>
      </c>
      <c r="H38">
        <f>H17*'tau Tv(hr)'!H23</f>
        <v>3752892</v>
      </c>
      <c r="I38">
        <f>I17*'tau Tv(hr)'!I23</f>
        <v>1250964</v>
      </c>
      <c r="J38">
        <f>J17*'tau Tv(hr)'!J23</f>
        <v>312741</v>
      </c>
      <c r="K38">
        <f>K17*'tau Tv(hr)'!K23</f>
        <v>57915</v>
      </c>
      <c r="L38">
        <f>L17*'tau Tv(hr)'!L23</f>
        <v>7722</v>
      </c>
      <c r="M38">
        <f>M17*'tau Tv(hr)'!M23</f>
        <v>702</v>
      </c>
      <c r="N38">
        <f>N17*'tau Tv(hr)'!N23</f>
        <v>39</v>
      </c>
      <c r="O38">
        <f>O17*'tau Tv(hr)'!O23</f>
        <v>1</v>
      </c>
      <c r="P38">
        <f>P17*'tau Tv(hr)'!P23</f>
        <v>0</v>
      </c>
      <c r="Q38">
        <f>Q17*'tau Tv(hr)'!Q23</f>
        <v>0</v>
      </c>
      <c r="R38">
        <f>R17*'tau Tv(hr)'!R23</f>
        <v>0</v>
      </c>
      <c r="S38">
        <f>S17*'tau Tv(hr)'!S23</f>
        <v>0</v>
      </c>
    </row>
    <row r="39">
      <c r="B39">
        <f>B18*'tau Tv(hr)'!B24</f>
        <v>4782969</v>
      </c>
      <c r="C39">
        <f>C18*'tau Tv(hr)'!C24</f>
        <v>22320522</v>
      </c>
      <c r="D39">
        <f>D18*'tau Tv(hr)'!D24</f>
        <v>48361131</v>
      </c>
      <c r="E39">
        <f>E18*'tau Tv(hr)'!E24</f>
        <v>64481508</v>
      </c>
      <c r="F39">
        <f>F18*'tau Tv(hr)'!F24</f>
        <v>59108049</v>
      </c>
      <c r="G39">
        <f>G18*'tau Tv(hr)'!G24</f>
        <v>39405366</v>
      </c>
      <c r="H39">
        <f>H18*'tau Tv(hr)'!H24</f>
        <v>19702683</v>
      </c>
      <c r="I39">
        <f>I18*'tau Tv(hr)'!I24</f>
        <v>7505784</v>
      </c>
      <c r="J39">
        <f>J18*'tau Tv(hr)'!J24</f>
        <v>2189187</v>
      </c>
      <c r="K39">
        <f>K18*'tau Tv(hr)'!K24</f>
        <v>486486</v>
      </c>
      <c r="L39">
        <f>L18*'tau Tv(hr)'!L24</f>
        <v>81081</v>
      </c>
      <c r="M39">
        <f>M18*'tau Tv(hr)'!M24</f>
        <v>9828</v>
      </c>
      <c r="N39">
        <f>N18*'tau Tv(hr)'!N24</f>
        <v>819</v>
      </c>
      <c r="O39">
        <f>O18*'tau Tv(hr)'!O24</f>
        <v>42</v>
      </c>
      <c r="P39">
        <f>P18*'tau Tv(hr)'!P24</f>
        <v>1</v>
      </c>
      <c r="Q39">
        <f>Q18*'tau Tv(hr)'!Q24</f>
        <v>0</v>
      </c>
      <c r="R39">
        <f>R18*'tau Tv(hr)'!R24</f>
        <v>0</v>
      </c>
      <c r="S39">
        <f>S18*'tau Tv(hr)'!S24</f>
        <v>0</v>
      </c>
    </row>
    <row r="40">
      <c r="B40">
        <f>B19*'tau Tv(hr)'!B25</f>
        <v>14348907</v>
      </c>
      <c r="C40">
        <f>C19*'tau Tv(hr)'!C25</f>
        <v>71744535</v>
      </c>
      <c r="D40">
        <f>D19*'tau Tv(hr)'!D25</f>
        <v>167403915</v>
      </c>
      <c r="E40">
        <f>E19*'tau Tv(hr)'!E25</f>
        <v>241805655</v>
      </c>
      <c r="F40">
        <f>F19*'tau Tv(hr)'!F25</f>
        <v>241805655</v>
      </c>
      <c r="G40">
        <f>G19*'tau Tv(hr)'!G25</f>
        <v>177324147</v>
      </c>
      <c r="H40">
        <f>H19*'tau Tv(hr)'!H25</f>
        <v>98513415</v>
      </c>
      <c r="I40">
        <f>I19*'tau Tv(hr)'!I25</f>
        <v>42220035</v>
      </c>
      <c r="J40">
        <f>J19*'tau Tv(hr)'!J25</f>
        <v>14073345</v>
      </c>
      <c r="K40">
        <f>K19*'tau Tv(hr)'!K25</f>
        <v>3648645</v>
      </c>
      <c r="L40">
        <f>L19*'tau Tv(hr)'!L25</f>
        <v>729729</v>
      </c>
      <c r="M40">
        <f>M19*'tau Tv(hr)'!M25</f>
        <v>110565</v>
      </c>
      <c r="N40">
        <f>N19*'tau Tv(hr)'!N25</f>
        <v>12285</v>
      </c>
      <c r="O40">
        <f>O19*'tau Tv(hr)'!O25</f>
        <v>945</v>
      </c>
      <c r="P40">
        <f>P19*'tau Tv(hr)'!P25</f>
        <v>45</v>
      </c>
      <c r="Q40">
        <f>Q19*'tau Tv(hr)'!Q25</f>
        <v>1</v>
      </c>
      <c r="R40">
        <f>R19*'tau Tv(hr)'!R25</f>
        <v>0</v>
      </c>
      <c r="S40">
        <f>S19*'tau Tv(hr)'!S25</f>
        <v>0</v>
      </c>
    </row>
    <row r="41">
      <c r="B41">
        <f>B20*'tau Tv(hr)'!B26</f>
        <v>43046721</v>
      </c>
      <c r="C41">
        <f>C20*'tau Tv(hr)'!C26</f>
        <v>229582512</v>
      </c>
      <c r="D41">
        <f>D20*'tau Tv(hr)'!D26</f>
        <v>573956280</v>
      </c>
      <c r="E41">
        <f>E20*'tau Tv(hr)'!E26</f>
        <v>892820880</v>
      </c>
      <c r="F41">
        <f>F20*'tau Tv(hr)'!F26</f>
        <v>967222620</v>
      </c>
      <c r="G41">
        <f>G20*'tau Tv(hr)'!G26</f>
        <v>773778096</v>
      </c>
      <c r="H41">
        <f>H20*'tau Tv(hr)'!H26</f>
        <v>472864392</v>
      </c>
      <c r="I41">
        <f>I20*'tau Tv(hr)'!I26</f>
        <v>225173520</v>
      </c>
      <c r="J41">
        <f>J20*'tau Tv(hr)'!J26</f>
        <v>84440070</v>
      </c>
      <c r="K41">
        <f>K20*'tau Tv(hr)'!K26</f>
        <v>25019280</v>
      </c>
      <c r="L41">
        <f>L20*'tau Tv(hr)'!L26</f>
        <v>5837832</v>
      </c>
      <c r="M41">
        <f>M20*'tau Tv(hr)'!M26</f>
        <v>1061424</v>
      </c>
      <c r="N41">
        <f>N20*'tau Tv(hr)'!N26</f>
        <v>147420</v>
      </c>
      <c r="O41">
        <f>O20*'tau Tv(hr)'!O26</f>
        <v>15120</v>
      </c>
      <c r="P41">
        <f>P20*'tau Tv(hr)'!P26</f>
        <v>1080</v>
      </c>
      <c r="Q41">
        <f>Q20*'tau Tv(hr)'!Q26</f>
        <v>48</v>
      </c>
      <c r="R41">
        <f>R20*'tau Tv(hr)'!R26</f>
        <v>1</v>
      </c>
      <c r="S41">
        <f>S20*'tau Tv(hr)'!S26</f>
        <v>0</v>
      </c>
    </row>
    <row r="42">
      <c r="B42">
        <f>B21*'tau Tv(hr)'!B27</f>
        <v>129140163</v>
      </c>
      <c r="C42">
        <f>C21*'tau Tv(hr)'!C27</f>
        <v>731794257</v>
      </c>
      <c r="D42">
        <f>D21*'tau Tv(hr)'!D27</f>
        <v>1951451352</v>
      </c>
      <c r="E42">
        <f>E21*'tau Tv(hr)'!E27</f>
        <v>3252418920</v>
      </c>
      <c r="F42">
        <f>F21*'tau Tv(hr)'!F27</f>
        <v>3794488740</v>
      </c>
      <c r="G42">
        <f>G21*'tau Tv(hr)'!G27</f>
        <v>3288556908</v>
      </c>
      <c r="H42">
        <f>H21*'tau Tv(hr)'!H27</f>
        <v>2192371272</v>
      </c>
      <c r="I42">
        <f>I21*'tau Tv(hr)'!I27</f>
        <v>1148384952</v>
      </c>
      <c r="J42">
        <f>J21*'tau Tv(hr)'!J27</f>
        <v>478493730</v>
      </c>
      <c r="K42">
        <f>K21*'tau Tv(hr)'!K27</f>
        <v>159497910</v>
      </c>
      <c r="L42">
        <f>L21*'tau Tv(hr)'!L27</f>
        <v>42532776</v>
      </c>
      <c r="M42">
        <f>M21*'tau Tv(hr)'!M27</f>
        <v>9022104</v>
      </c>
      <c r="N42">
        <f>N21*'tau Tv(hr)'!N27</f>
        <v>1503684</v>
      </c>
      <c r="O42">
        <f>O21*'tau Tv(hr)'!O27</f>
        <v>192780</v>
      </c>
      <c r="P42">
        <f>P21*'tau Tv(hr)'!P27</f>
        <v>18360</v>
      </c>
      <c r="Q42">
        <f>Q21*'tau Tv(hr)'!Q27</f>
        <v>1224</v>
      </c>
      <c r="R42">
        <f>R21*'tau Tv(hr)'!R27</f>
        <v>51</v>
      </c>
      <c r="S42">
        <f>S21*'tau Tv(hr)'!S27</f>
        <v>1</v>
      </c>
    </row>
    <row r="44">
      <c r="B44" s="1" t="s">
        <v>88</v>
      </c>
    </row>
    <row r="46">
      <c r="B46">
        <f t="array" ref="B46:S63">mmult(B25:S42,m.diagonali!B51:S68)</f>
        <v>1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v>0.0</v>
      </c>
      <c r="J46">
        <v>0.0</v>
      </c>
      <c r="K46">
        <v>0.0</v>
      </c>
      <c r="L46">
        <v>0.0</v>
      </c>
      <c r="M46">
        <v>0.0</v>
      </c>
      <c r="N46">
        <v>0.0</v>
      </c>
      <c r="O46">
        <v>0.0</v>
      </c>
      <c r="P46">
        <v>0.0</v>
      </c>
      <c r="Q46">
        <v>0.0</v>
      </c>
      <c r="R46">
        <v>0.0</v>
      </c>
      <c r="S46">
        <v>0.0</v>
      </c>
    </row>
    <row r="47">
      <c r="B47">
        <v>3.0</v>
      </c>
      <c r="C47">
        <v>2.0</v>
      </c>
      <c r="D47">
        <v>0.0</v>
      </c>
      <c r="E47">
        <v>0.0</v>
      </c>
      <c r="F47">
        <v>0.0</v>
      </c>
      <c r="G47">
        <v>0.0</v>
      </c>
      <c r="H47">
        <v>0.0</v>
      </c>
      <c r="I47">
        <v>0.0</v>
      </c>
      <c r="J47">
        <v>0.0</v>
      </c>
      <c r="K47">
        <v>0.0</v>
      </c>
      <c r="L47">
        <v>0.0</v>
      </c>
      <c r="M47">
        <v>0.0</v>
      </c>
      <c r="N47">
        <v>0.0</v>
      </c>
      <c r="O47">
        <v>0.0</v>
      </c>
      <c r="P47">
        <v>0.0</v>
      </c>
      <c r="Q47">
        <v>0.0</v>
      </c>
      <c r="R47">
        <v>0.0</v>
      </c>
      <c r="S47">
        <v>0.0</v>
      </c>
    </row>
    <row r="48">
      <c r="B48">
        <v>9.0</v>
      </c>
      <c r="C48">
        <v>12.0</v>
      </c>
      <c r="D48">
        <v>4.0</v>
      </c>
      <c r="E48">
        <v>0.0</v>
      </c>
      <c r="F48">
        <v>0.0</v>
      </c>
      <c r="G48">
        <v>0.0</v>
      </c>
      <c r="H48">
        <v>0.0</v>
      </c>
      <c r="I48">
        <v>0.0</v>
      </c>
      <c r="J48">
        <v>0.0</v>
      </c>
      <c r="K48">
        <v>0.0</v>
      </c>
      <c r="L48">
        <v>0.0</v>
      </c>
      <c r="M48">
        <v>0.0</v>
      </c>
      <c r="N48">
        <v>0.0</v>
      </c>
      <c r="O48">
        <v>0.0</v>
      </c>
      <c r="P48">
        <v>0.0</v>
      </c>
      <c r="Q48">
        <v>0.0</v>
      </c>
      <c r="R48">
        <v>0.0</v>
      </c>
      <c r="S48">
        <v>0.0</v>
      </c>
    </row>
    <row r="49">
      <c r="B49">
        <v>27.0</v>
      </c>
      <c r="C49">
        <v>54.0</v>
      </c>
      <c r="D49">
        <v>36.0</v>
      </c>
      <c r="E49">
        <v>8.0</v>
      </c>
      <c r="F49">
        <v>0.0</v>
      </c>
      <c r="G49">
        <v>0.0</v>
      </c>
      <c r="H49">
        <v>0.0</v>
      </c>
      <c r="I49">
        <v>0.0</v>
      </c>
      <c r="J49">
        <v>0.0</v>
      </c>
      <c r="K49">
        <v>0.0</v>
      </c>
      <c r="L49">
        <v>0.0</v>
      </c>
      <c r="M49">
        <v>0.0</v>
      </c>
      <c r="N49">
        <v>0.0</v>
      </c>
      <c r="O49">
        <v>0.0</v>
      </c>
      <c r="P49">
        <v>0.0</v>
      </c>
      <c r="Q49">
        <v>0.0</v>
      </c>
      <c r="R49">
        <v>0.0</v>
      </c>
      <c r="S49">
        <v>0.0</v>
      </c>
    </row>
    <row r="50">
      <c r="B50">
        <v>81.0</v>
      </c>
      <c r="C50">
        <v>216.0</v>
      </c>
      <c r="D50">
        <v>216.0</v>
      </c>
      <c r="E50">
        <v>96.0</v>
      </c>
      <c r="F50">
        <v>16.0</v>
      </c>
      <c r="G50">
        <v>0.0</v>
      </c>
      <c r="H50">
        <v>0.0</v>
      </c>
      <c r="I50">
        <v>0.0</v>
      </c>
      <c r="J50">
        <v>0.0</v>
      </c>
      <c r="K50">
        <v>0.0</v>
      </c>
      <c r="L50">
        <v>0.0</v>
      </c>
      <c r="M50">
        <v>0.0</v>
      </c>
      <c r="N50">
        <v>0.0</v>
      </c>
      <c r="O50">
        <v>0.0</v>
      </c>
      <c r="P50">
        <v>0.0</v>
      </c>
      <c r="Q50">
        <v>0.0</v>
      </c>
      <c r="R50">
        <v>0.0</v>
      </c>
      <c r="S50">
        <v>0.0</v>
      </c>
    </row>
    <row r="51">
      <c r="B51">
        <v>243.0</v>
      </c>
      <c r="C51">
        <v>810.0</v>
      </c>
      <c r="D51">
        <v>1080.0</v>
      </c>
      <c r="E51">
        <v>720.0</v>
      </c>
      <c r="F51">
        <v>240.0</v>
      </c>
      <c r="G51">
        <v>32.0</v>
      </c>
      <c r="H51">
        <v>0.0</v>
      </c>
      <c r="I51">
        <v>0.0</v>
      </c>
      <c r="J51">
        <v>0.0</v>
      </c>
      <c r="K51">
        <v>0.0</v>
      </c>
      <c r="L51">
        <v>0.0</v>
      </c>
      <c r="M51">
        <v>0.0</v>
      </c>
      <c r="N51">
        <v>0.0</v>
      </c>
      <c r="O51">
        <v>0.0</v>
      </c>
      <c r="P51">
        <v>0.0</v>
      </c>
      <c r="Q51">
        <v>0.0</v>
      </c>
      <c r="R51">
        <v>0.0</v>
      </c>
      <c r="S51">
        <v>0.0</v>
      </c>
    </row>
    <row r="52">
      <c r="B52">
        <v>729.0</v>
      </c>
      <c r="C52">
        <v>2916.0</v>
      </c>
      <c r="D52">
        <v>4860.0</v>
      </c>
      <c r="E52">
        <v>4320.0</v>
      </c>
      <c r="F52">
        <v>2160.0</v>
      </c>
      <c r="G52">
        <v>576.0</v>
      </c>
      <c r="H52">
        <v>64.0</v>
      </c>
      <c r="I52">
        <v>0.0</v>
      </c>
      <c r="J52">
        <v>0.0</v>
      </c>
      <c r="K52">
        <v>0.0</v>
      </c>
      <c r="L52">
        <v>0.0</v>
      </c>
      <c r="M52">
        <v>0.0</v>
      </c>
      <c r="N52">
        <v>0.0</v>
      </c>
      <c r="O52">
        <v>0.0</v>
      </c>
      <c r="P52">
        <v>0.0</v>
      </c>
      <c r="Q52">
        <v>0.0</v>
      </c>
      <c r="R52">
        <v>0.0</v>
      </c>
      <c r="S52">
        <v>0.0</v>
      </c>
    </row>
    <row r="53">
      <c r="B53">
        <v>2187.0</v>
      </c>
      <c r="C53">
        <v>10206.0</v>
      </c>
      <c r="D53">
        <v>20412.0</v>
      </c>
      <c r="E53">
        <v>22680.0</v>
      </c>
      <c r="F53">
        <v>15120.0</v>
      </c>
      <c r="G53">
        <v>6048.0</v>
      </c>
      <c r="H53">
        <v>1344.0</v>
      </c>
      <c r="I53">
        <v>128.0</v>
      </c>
      <c r="J53">
        <v>0.0</v>
      </c>
      <c r="K53">
        <v>0.0</v>
      </c>
      <c r="L53">
        <v>0.0</v>
      </c>
      <c r="M53">
        <v>0.0</v>
      </c>
      <c r="N53">
        <v>0.0</v>
      </c>
      <c r="O53">
        <v>0.0</v>
      </c>
      <c r="P53">
        <v>0.0</v>
      </c>
      <c r="Q53">
        <v>0.0</v>
      </c>
      <c r="R53">
        <v>0.0</v>
      </c>
      <c r="S53">
        <v>0.0</v>
      </c>
    </row>
    <row r="54">
      <c r="B54">
        <v>6561.0</v>
      </c>
      <c r="C54">
        <v>34992.0</v>
      </c>
      <c r="D54">
        <v>81648.0</v>
      </c>
      <c r="E54">
        <v>108864.0</v>
      </c>
      <c r="F54">
        <v>90720.0</v>
      </c>
      <c r="G54">
        <v>48384.0</v>
      </c>
      <c r="H54">
        <v>16128.0</v>
      </c>
      <c r="I54">
        <v>3072.0</v>
      </c>
      <c r="J54">
        <v>256.0</v>
      </c>
      <c r="K54">
        <v>0.0</v>
      </c>
      <c r="L54">
        <v>0.0</v>
      </c>
      <c r="M54">
        <v>0.0</v>
      </c>
      <c r="N54">
        <v>0.0</v>
      </c>
      <c r="O54">
        <v>0.0</v>
      </c>
      <c r="P54">
        <v>0.0</v>
      </c>
      <c r="Q54">
        <v>0.0</v>
      </c>
      <c r="R54">
        <v>0.0</v>
      </c>
      <c r="S54">
        <v>0.0</v>
      </c>
    </row>
    <row r="55">
      <c r="B55">
        <v>19683.0</v>
      </c>
      <c r="C55">
        <v>118098.0</v>
      </c>
      <c r="D55">
        <v>314928.0</v>
      </c>
      <c r="E55">
        <v>489888.0</v>
      </c>
      <c r="F55">
        <v>489888.0</v>
      </c>
      <c r="G55">
        <v>326592.0</v>
      </c>
      <c r="H55">
        <v>145152.0</v>
      </c>
      <c r="I55">
        <v>41472.0</v>
      </c>
      <c r="J55">
        <v>6912.0</v>
      </c>
      <c r="K55">
        <v>512.0</v>
      </c>
      <c r="L55">
        <v>0.0</v>
      </c>
      <c r="M55">
        <v>0.0</v>
      </c>
      <c r="N55">
        <v>0.0</v>
      </c>
      <c r="O55">
        <v>0.0</v>
      </c>
      <c r="P55">
        <v>0.0</v>
      </c>
      <c r="Q55">
        <v>0.0</v>
      </c>
      <c r="R55">
        <v>0.0</v>
      </c>
      <c r="S55">
        <v>0.0</v>
      </c>
    </row>
    <row r="56">
      <c r="B56">
        <v>59049.0</v>
      </c>
      <c r="C56">
        <v>393660.0</v>
      </c>
      <c r="D56">
        <v>1180980.0</v>
      </c>
      <c r="E56">
        <v>2099520.0</v>
      </c>
      <c r="F56">
        <v>2449440.0</v>
      </c>
      <c r="G56">
        <v>1959552.0</v>
      </c>
      <c r="H56">
        <v>1088640.0</v>
      </c>
      <c r="I56">
        <v>414720.0</v>
      </c>
      <c r="J56">
        <v>103680.0</v>
      </c>
      <c r="K56">
        <v>15360.0</v>
      </c>
      <c r="L56">
        <v>1024.0</v>
      </c>
      <c r="M56">
        <v>0.0</v>
      </c>
      <c r="N56">
        <v>0.0</v>
      </c>
      <c r="O56">
        <v>0.0</v>
      </c>
      <c r="P56">
        <v>0.0</v>
      </c>
      <c r="Q56">
        <v>0.0</v>
      </c>
      <c r="R56">
        <v>0.0</v>
      </c>
      <c r="S56">
        <v>0.0</v>
      </c>
    </row>
    <row r="57">
      <c r="B57">
        <v>177147.0</v>
      </c>
      <c r="C57">
        <v>1299078.0</v>
      </c>
      <c r="D57">
        <v>4330260.0</v>
      </c>
      <c r="E57">
        <v>8660520.0</v>
      </c>
      <c r="F57">
        <v>1.154736E7</v>
      </c>
      <c r="G57">
        <v>1.0777536000000002E7</v>
      </c>
      <c r="H57">
        <v>7185024.000000001</v>
      </c>
      <c r="I57">
        <v>3421440.0</v>
      </c>
      <c r="J57">
        <v>1140480.0</v>
      </c>
      <c r="K57">
        <v>253440.0</v>
      </c>
      <c r="L57">
        <v>33792.0</v>
      </c>
      <c r="M57">
        <v>2048.0</v>
      </c>
      <c r="N57">
        <v>0.0</v>
      </c>
      <c r="O57">
        <v>0.0</v>
      </c>
      <c r="P57">
        <v>0.0</v>
      </c>
      <c r="Q57">
        <v>0.0</v>
      </c>
      <c r="R57">
        <v>0.0</v>
      </c>
      <c r="S57">
        <v>0.0</v>
      </c>
    </row>
    <row r="58">
      <c r="B58">
        <v>531441.0</v>
      </c>
      <c r="C58">
        <v>4251528.0</v>
      </c>
      <c r="D58">
        <v>1.5588936E7</v>
      </c>
      <c r="E58">
        <v>3.464208E7</v>
      </c>
      <c r="F58">
        <v>5.196312E7</v>
      </c>
      <c r="G58">
        <v>5.5427328E7</v>
      </c>
      <c r="H58">
        <v>4.311014400000001E7</v>
      </c>
      <c r="I58">
        <v>2.4634368E7</v>
      </c>
      <c r="J58">
        <v>1.026432E7</v>
      </c>
      <c r="K58">
        <v>3041280.0</v>
      </c>
      <c r="L58">
        <v>608256.0</v>
      </c>
      <c r="M58">
        <v>73728.0</v>
      </c>
      <c r="N58">
        <v>4096.0</v>
      </c>
      <c r="O58">
        <v>0.0</v>
      </c>
      <c r="P58">
        <v>0.0</v>
      </c>
      <c r="Q58">
        <v>0.0</v>
      </c>
      <c r="R58">
        <v>0.0</v>
      </c>
      <c r="S58">
        <v>0.0</v>
      </c>
    </row>
    <row r="59">
      <c r="B59">
        <v>1594323.0</v>
      </c>
      <c r="C59">
        <v>1.3817466E7</v>
      </c>
      <c r="D59">
        <v>5.5269864E7</v>
      </c>
      <c r="E59">
        <v>1.35104112E8</v>
      </c>
      <c r="F59">
        <v>2.2517352E8</v>
      </c>
      <c r="G59">
        <v>2.70208224E8</v>
      </c>
      <c r="H59">
        <v>2.4018508799999997E8</v>
      </c>
      <c r="I59">
        <v>1.6012339199999997E8</v>
      </c>
      <c r="J59">
        <v>8.0061696E7</v>
      </c>
      <c r="K59">
        <v>2.965248E7</v>
      </c>
      <c r="L59">
        <v>7907328.0</v>
      </c>
      <c r="M59">
        <v>1437696.0</v>
      </c>
      <c r="N59">
        <v>159744.0</v>
      </c>
      <c r="O59">
        <v>8192.0</v>
      </c>
      <c r="P59">
        <v>0.0</v>
      </c>
      <c r="Q59">
        <v>0.0</v>
      </c>
      <c r="R59">
        <v>0.0</v>
      </c>
      <c r="S59">
        <v>0.0</v>
      </c>
    </row>
    <row r="60">
      <c r="B60">
        <v>4782969.0</v>
      </c>
      <c r="C60">
        <v>4.4641044E7</v>
      </c>
      <c r="D60">
        <v>1.93444524E8</v>
      </c>
      <c r="E60">
        <v>5.15852064E8</v>
      </c>
      <c r="F60">
        <v>9.45728784E8</v>
      </c>
      <c r="G60">
        <v>1.2609717119999998E9</v>
      </c>
      <c r="H60">
        <v>1.260971712E9</v>
      </c>
      <c r="I60">
        <v>9.607403519999999E8</v>
      </c>
      <c r="J60">
        <v>5.60431872E8</v>
      </c>
      <c r="K60">
        <v>2.4908083199999997E8</v>
      </c>
      <c r="L60">
        <v>8.3026944E7</v>
      </c>
      <c r="M60">
        <v>2.0127744E7</v>
      </c>
      <c r="N60">
        <v>3354624.0</v>
      </c>
      <c r="O60">
        <v>344064.0</v>
      </c>
      <c r="P60">
        <v>16384.0</v>
      </c>
      <c r="Q60">
        <v>0.0</v>
      </c>
      <c r="R60">
        <v>0.0</v>
      </c>
      <c r="S60">
        <v>0.0</v>
      </c>
    </row>
    <row r="61">
      <c r="B61">
        <v>1.4348907E7</v>
      </c>
      <c r="C61">
        <v>1.4348907E8</v>
      </c>
      <c r="D61">
        <v>6.6961566E8</v>
      </c>
      <c r="E61">
        <v>1.93444524E9</v>
      </c>
      <c r="F61">
        <v>3.86889048E9</v>
      </c>
      <c r="G61">
        <v>5.674372704E9</v>
      </c>
      <c r="H61">
        <v>6.304858559999999E9</v>
      </c>
      <c r="I61">
        <v>5.40416448E9</v>
      </c>
      <c r="J61">
        <v>3.60277632E9</v>
      </c>
      <c r="K61">
        <v>1.8681062399999998E9</v>
      </c>
      <c r="L61">
        <v>7.47242496E8</v>
      </c>
      <c r="M61">
        <v>2.2643712E8</v>
      </c>
      <c r="N61">
        <v>5.031936E7</v>
      </c>
      <c r="O61">
        <v>7741440.0</v>
      </c>
      <c r="P61">
        <v>737280.0</v>
      </c>
      <c r="Q61">
        <v>32768.0</v>
      </c>
      <c r="R61">
        <v>0.0</v>
      </c>
      <c r="S61">
        <v>0.0</v>
      </c>
    </row>
    <row r="62">
      <c r="B62">
        <v>4.3046721E7</v>
      </c>
      <c r="C62">
        <v>4.59165024E8</v>
      </c>
      <c r="D62">
        <v>2.29582512E9</v>
      </c>
      <c r="E62">
        <v>7.14256704E9</v>
      </c>
      <c r="F62">
        <v>1.547556192E10</v>
      </c>
      <c r="G62">
        <v>2.4760899072E10</v>
      </c>
      <c r="H62">
        <v>3.0263321088E10</v>
      </c>
      <c r="I62">
        <v>2.8822210559999996E10</v>
      </c>
      <c r="J62">
        <v>2.161665792E10</v>
      </c>
      <c r="K62">
        <v>1.2809871359999998E10</v>
      </c>
      <c r="L62">
        <v>5.977939968E9</v>
      </c>
      <c r="M62">
        <v>2.173796352E9</v>
      </c>
      <c r="N62">
        <v>6.0383232E8</v>
      </c>
      <c r="O62">
        <v>1.2386304E8</v>
      </c>
      <c r="P62">
        <v>1.769472E7</v>
      </c>
      <c r="Q62">
        <v>1572864.0</v>
      </c>
      <c r="R62">
        <v>65536.0</v>
      </c>
      <c r="S62">
        <v>0.0</v>
      </c>
    </row>
    <row r="63">
      <c r="B63">
        <v>1.29140163E8</v>
      </c>
      <c r="C63">
        <v>1.463588514E9</v>
      </c>
      <c r="D63">
        <v>7.805805408E9</v>
      </c>
      <c r="E63">
        <v>2.601935136E10</v>
      </c>
      <c r="F63">
        <v>6.071181984E10</v>
      </c>
      <c r="G63">
        <v>1.05233821056E11</v>
      </c>
      <c r="H63">
        <v>1.40311761408E11</v>
      </c>
      <c r="I63">
        <v>1.46993273856E11</v>
      </c>
      <c r="J63">
        <v>1.2249439487999998E11</v>
      </c>
      <c r="K63">
        <v>8.166292991999998E10</v>
      </c>
      <c r="L63">
        <v>4.3553562624E10</v>
      </c>
      <c r="M63">
        <v>1.8477268992E10</v>
      </c>
      <c r="N63">
        <v>6.159089664E9</v>
      </c>
      <c r="O63">
        <v>1.57925376E9</v>
      </c>
      <c r="P63">
        <v>3.0081024E8</v>
      </c>
      <c r="Q63">
        <v>4.0108032E7</v>
      </c>
      <c r="R63">
        <v>3342336.0</v>
      </c>
      <c r="S63">
        <v>131072.0</v>
      </c>
    </row>
    <row r="65">
      <c r="B65" s="1" t="s">
        <v>89</v>
      </c>
    </row>
    <row r="67">
      <c r="B67" s="8">
        <f t="array" ref="B67:S84">mmult(B46:S63,'A e inversa '!B30:S47)</f>
        <v>1</v>
      </c>
      <c r="C67" s="8">
        <v>0.0</v>
      </c>
      <c r="D67" s="8">
        <v>0.0</v>
      </c>
      <c r="E67" s="8">
        <v>0.0</v>
      </c>
      <c r="F67" s="8">
        <v>0.0</v>
      </c>
      <c r="G67" s="8">
        <v>0.0</v>
      </c>
      <c r="H67" s="8">
        <v>0.0</v>
      </c>
      <c r="I67" s="8">
        <v>0.0</v>
      </c>
      <c r="J67" s="8">
        <v>0.0</v>
      </c>
      <c r="K67" s="8">
        <v>0.0</v>
      </c>
      <c r="L67" s="8">
        <v>0.0</v>
      </c>
      <c r="M67" s="8">
        <v>0.0</v>
      </c>
      <c r="N67" s="8">
        <v>0.0</v>
      </c>
      <c r="O67" s="8">
        <v>0.0</v>
      </c>
      <c r="P67" s="8">
        <v>0.0</v>
      </c>
      <c r="Q67" s="8">
        <v>0.0</v>
      </c>
      <c r="R67" s="8">
        <v>0.0</v>
      </c>
      <c r="S67" s="8">
        <v>0.0</v>
      </c>
    </row>
    <row r="68">
      <c r="B68" s="8">
        <v>2.0000000000000657</v>
      </c>
      <c r="C68" s="8">
        <v>1.0000000000000664</v>
      </c>
      <c r="D68" s="8">
        <v>-2.3447910280083306E-13</v>
      </c>
      <c r="E68" s="8">
        <v>-2.326018664372197E-12</v>
      </c>
      <c r="F68" s="8">
        <v>8.574183103668511E-13</v>
      </c>
      <c r="G68" s="8">
        <v>4.910068767667449E-13</v>
      </c>
      <c r="H68" s="8">
        <v>-1.3856470895947587E-13</v>
      </c>
      <c r="I68" s="8">
        <v>-2.6704609056878054E-12</v>
      </c>
      <c r="J68" s="8">
        <v>7.149998567170397E-15</v>
      </c>
      <c r="K68" s="8">
        <v>-1.4663146385750465E-12</v>
      </c>
      <c r="L68" s="8">
        <v>-2.118671289545271E-13</v>
      </c>
      <c r="M68" s="8">
        <v>2.6424453757016044E-13</v>
      </c>
      <c r="N68" s="8">
        <v>-1.436310482945638E-13</v>
      </c>
      <c r="O68" s="8">
        <v>1.1663422257723264E-14</v>
      </c>
      <c r="P68" s="8">
        <v>2.433459330786461E-15</v>
      </c>
      <c r="Q68" s="8">
        <v>-1.5863187294901897E-15</v>
      </c>
      <c r="R68" s="8">
        <v>3.2990695334735595E-16</v>
      </c>
      <c r="S68" s="8">
        <v>-1.7798157516452193E-17</v>
      </c>
    </row>
    <row r="69">
      <c r="B69" s="8">
        <v>3.666666666667015</v>
      </c>
      <c r="C69" s="8">
        <v>3.999999999999579</v>
      </c>
      <c r="D69" s="8">
        <v>1.3333333333316681</v>
      </c>
      <c r="E69" s="8">
        <v>-7.824040455298114E-12</v>
      </c>
      <c r="F69" s="8">
        <v>5.538924991799326E-12</v>
      </c>
      <c r="G69" s="8">
        <v>-1.0576065398661186E-12</v>
      </c>
      <c r="H69" s="8">
        <v>-8.99169613751758E-13</v>
      </c>
      <c r="I69" s="8">
        <v>-1.2001476521464464E-11</v>
      </c>
      <c r="J69" s="8">
        <v>4.3859691259445975E-13</v>
      </c>
      <c r="K69" s="8">
        <v>-8.370789389520516E-12</v>
      </c>
      <c r="L69" s="8">
        <v>-6.308969090213721E-13</v>
      </c>
      <c r="M69" s="8">
        <v>1.1885061322960554E-12</v>
      </c>
      <c r="N69" s="8">
        <v>-5.621969660269628E-13</v>
      </c>
      <c r="O69" s="8">
        <v>2.885946028856528E-14</v>
      </c>
      <c r="P69" s="8">
        <v>5.192074109173432E-14</v>
      </c>
      <c r="Q69" s="8">
        <v>-9.518932535289817E-15</v>
      </c>
      <c r="R69" s="8">
        <v>1.6078487925137498E-15</v>
      </c>
      <c r="S69" s="8">
        <v>-7.533665967131894E-17</v>
      </c>
    </row>
    <row r="70">
      <c r="B70" s="8">
        <v>6.0000000000014095</v>
      </c>
      <c r="C70" s="8">
        <v>10.99999999999704</v>
      </c>
      <c r="D70" s="8">
        <v>7.9999999999916</v>
      </c>
      <c r="E70" s="8">
        <v>1.9999999999786</v>
      </c>
      <c r="F70" s="8">
        <v>2.616773253109953E-11</v>
      </c>
      <c r="G70" s="8">
        <v>-1.1582737242106478E-11</v>
      </c>
      <c r="H70" s="8">
        <v>-8.157992469379298E-12</v>
      </c>
      <c r="I70" s="8">
        <v>-4.21856120004942E-11</v>
      </c>
      <c r="J70" s="8">
        <v>4.349199650496431E-12</v>
      </c>
      <c r="K70" s="8">
        <v>-3.363849272380738E-11</v>
      </c>
      <c r="L70" s="8">
        <v>-2.005166374990133E-12</v>
      </c>
      <c r="M70" s="8">
        <v>4.121130790915047E-12</v>
      </c>
      <c r="N70" s="8">
        <v>-1.6456305183736894E-12</v>
      </c>
      <c r="O70" s="8">
        <v>-1.3556257778939685E-14</v>
      </c>
      <c r="P70" s="8">
        <v>3.1506572673627947E-13</v>
      </c>
      <c r="Q70" s="8">
        <v>-3.951783745473456E-14</v>
      </c>
      <c r="R70" s="8">
        <v>5.2925113675150056E-15</v>
      </c>
      <c r="S70" s="8">
        <v>-1.6890203478334342E-16</v>
      </c>
    </row>
    <row r="71">
      <c r="B71" s="8">
        <v>8.466666666670381</v>
      </c>
      <c r="C71" s="8">
        <v>23.99999999999156</v>
      </c>
      <c r="D71" s="8">
        <v>29.333333333306133</v>
      </c>
      <c r="E71" s="8">
        <v>15.999999999929877</v>
      </c>
      <c r="F71" s="8">
        <v>3.200000000087742</v>
      </c>
      <c r="G71" s="8">
        <v>-3.8052999359529174E-11</v>
      </c>
      <c r="H71" s="8">
        <v>-3.919509892955304E-11</v>
      </c>
      <c r="I71" s="8">
        <v>-1.4306620301776674E-10</v>
      </c>
      <c r="J71" s="8">
        <v>1.5506278575669733E-11</v>
      </c>
      <c r="K71" s="8">
        <v>-1.0871282491160928E-10</v>
      </c>
      <c r="L71" s="8">
        <v>-6.2896140197835795E-12</v>
      </c>
      <c r="M71" s="8">
        <v>1.0643702205621026E-11</v>
      </c>
      <c r="N71" s="8">
        <v>-4.051926416817906E-12</v>
      </c>
      <c r="O71" s="8">
        <v>-1.6331595976362145E-13</v>
      </c>
      <c r="P71" s="8">
        <v>1.2268275734932596E-12</v>
      </c>
      <c r="Q71" s="8">
        <v>-1.20121600878156E-13</v>
      </c>
      <c r="R71" s="8">
        <v>1.3284450528132515E-14</v>
      </c>
      <c r="S71" s="8">
        <v>-7.380876998862163E-17</v>
      </c>
    </row>
    <row r="72">
      <c r="B72" s="8">
        <v>10.000000000001473</v>
      </c>
      <c r="C72" s="8">
        <v>42.333333333328</v>
      </c>
      <c r="D72" s="8">
        <v>79.99999999996047</v>
      </c>
      <c r="E72" s="8">
        <v>73.33333333304849</v>
      </c>
      <c r="F72" s="8">
        <v>32.0000000001823</v>
      </c>
      <c r="G72" s="8">
        <v>5.333333333289549</v>
      </c>
      <c r="H72" s="8">
        <v>-1.078389409176383E-10</v>
      </c>
      <c r="I72" s="8">
        <v>-4.848047166595648E-10</v>
      </c>
      <c r="J72" s="8">
        <v>-3.2626748839802514E-12</v>
      </c>
      <c r="K72" s="8">
        <v>-2.871864535999874E-10</v>
      </c>
      <c r="L72" s="8">
        <v>-1.1996330172316911E-11</v>
      </c>
      <c r="M72" s="8">
        <v>1.226682194494558E-11</v>
      </c>
      <c r="N72" s="8">
        <v>-7.787629718354231E-12</v>
      </c>
      <c r="O72" s="8">
        <v>6.370184215057849E-13</v>
      </c>
      <c r="P72" s="8">
        <v>3.4422585148823148E-12</v>
      </c>
      <c r="Q72" s="8">
        <v>-2.3423383640272295E-13</v>
      </c>
      <c r="R72" s="8">
        <v>2.4876626377007215E-14</v>
      </c>
      <c r="S72" s="8">
        <v>1.20848971971282E-15</v>
      </c>
    </row>
    <row r="73">
      <c r="B73" s="8">
        <v>10.523809523767179</v>
      </c>
      <c r="C73" s="8">
        <v>60.0000000000658</v>
      </c>
      <c r="D73" s="8">
        <v>169.33333333344927</v>
      </c>
      <c r="E73" s="8">
        <v>239.999999998854</v>
      </c>
      <c r="F73" s="8">
        <v>176.00000000005105</v>
      </c>
      <c r="G73" s="8">
        <v>64.00000000017539</v>
      </c>
      <c r="H73" s="8">
        <v>9.14285714270987</v>
      </c>
      <c r="I73" s="8">
        <v>-1.5701291638555809E-9</v>
      </c>
      <c r="J73" s="8">
        <v>-3.129976009829122E-10</v>
      </c>
      <c r="K73" s="8">
        <v>-6.155335952281357E-10</v>
      </c>
      <c r="L73" s="8">
        <v>1.0599797816795898E-11</v>
      </c>
      <c r="M73" s="8">
        <v>-5.4545619492173575E-11</v>
      </c>
      <c r="N73" s="8">
        <v>-5.918096923139541E-12</v>
      </c>
      <c r="O73" s="8">
        <v>8.600002786886796E-12</v>
      </c>
      <c r="P73" s="8">
        <v>6.6636874537180335E-12</v>
      </c>
      <c r="Q73" s="8">
        <v>7.353269564327413E-15</v>
      </c>
      <c r="R73" s="8">
        <v>2.5223660133960158E-14</v>
      </c>
      <c r="S73" s="8">
        <v>6.457357716552056E-15</v>
      </c>
    </row>
    <row r="74">
      <c r="B74" s="8">
        <v>13.999999999751852</v>
      </c>
      <c r="C74" s="8">
        <v>73.6666666670096</v>
      </c>
      <c r="D74" s="8">
        <v>280.0000000009271</v>
      </c>
      <c r="E74" s="8">
        <v>592.6666666627193</v>
      </c>
      <c r="F74" s="8">
        <v>671.9999999988365</v>
      </c>
      <c r="G74" s="8">
        <v>410.6666666676579</v>
      </c>
      <c r="H74" s="8">
        <v>127.99999999990477</v>
      </c>
      <c r="I74" s="8">
        <v>15.999999995428501</v>
      </c>
      <c r="J74" s="8">
        <v>-1.758353392481963E-9</v>
      </c>
      <c r="K74" s="8">
        <v>-1.1337169788496441E-9</v>
      </c>
      <c r="L74" s="8">
        <v>1.7221285529603953E-10</v>
      </c>
      <c r="M74" s="8">
        <v>-4.2357190094323685E-10</v>
      </c>
      <c r="N74" s="8">
        <v>4.4362089851079385E-11</v>
      </c>
      <c r="O74" s="8">
        <v>4.004193874966574E-11</v>
      </c>
      <c r="P74" s="8">
        <v>6.152667884056793E-12</v>
      </c>
      <c r="Q74" s="8">
        <v>2.444764095932754E-12</v>
      </c>
      <c r="R74" s="8">
        <v>-5.3059654591374225E-14</v>
      </c>
      <c r="S74" s="8">
        <v>2.0680852870363425E-14</v>
      </c>
    </row>
    <row r="75">
      <c r="B75" s="8">
        <v>24.46666666585766</v>
      </c>
      <c r="C75" s="8">
        <v>112.0000000008027</v>
      </c>
      <c r="D75" s="8">
        <v>392.8888888915642</v>
      </c>
      <c r="E75" s="8">
        <v>1119.999999989049</v>
      </c>
      <c r="F75" s="8">
        <v>1896.5333333294825</v>
      </c>
      <c r="G75" s="8">
        <v>1792.0000000013804</v>
      </c>
      <c r="H75" s="8">
        <v>938.6666666647897</v>
      </c>
      <c r="I75" s="8">
        <v>255.99999998859562</v>
      </c>
      <c r="J75" s="8">
        <v>28.444444439075927</v>
      </c>
      <c r="K75" s="8">
        <v>-2.6132108068646956E-9</v>
      </c>
      <c r="L75" s="8">
        <v>6.570966746187249E-10</v>
      </c>
      <c r="M75" s="8">
        <v>-1.6485315506933742E-9</v>
      </c>
      <c r="N75" s="8">
        <v>3.268064547448645E-10</v>
      </c>
      <c r="O75" s="8">
        <v>9.661890526460368E-11</v>
      </c>
      <c r="P75" s="8">
        <v>-9.298303885727113E-12</v>
      </c>
      <c r="Q75" s="8">
        <v>1.2697453495198159E-11</v>
      </c>
      <c r="R75" s="8">
        <v>-4.493684879014164E-13</v>
      </c>
      <c r="S75" s="8">
        <v>4.63646156425013E-14</v>
      </c>
    </row>
    <row r="76">
      <c r="B76" s="8">
        <v>17.99999999843357</v>
      </c>
      <c r="C76" s="8">
        <v>220.2000000001239</v>
      </c>
      <c r="D76" s="8">
        <v>672.000000001507</v>
      </c>
      <c r="E76" s="8">
        <v>1767.999999976443</v>
      </c>
      <c r="F76" s="8">
        <v>4031.9999999999877</v>
      </c>
      <c r="G76" s="8">
        <v>5689.599999991901</v>
      </c>
      <c r="H76" s="8">
        <v>4607.9999999817865</v>
      </c>
      <c r="I76" s="8">
        <v>2111.9999999758784</v>
      </c>
      <c r="J76" s="8">
        <v>511.9999999924504</v>
      </c>
      <c r="K76" s="8">
        <v>51.19999998972997</v>
      </c>
      <c r="L76" s="8">
        <v>1.4311509292880444E-9</v>
      </c>
      <c r="M76" s="8">
        <v>-4.607194036005759E-9</v>
      </c>
      <c r="N76" s="8">
        <v>1.4725059045178418E-9</v>
      </c>
      <c r="O76" s="8">
        <v>1.904926048504894E-11</v>
      </c>
      <c r="P76" s="8">
        <v>-3.985147121643538E-11</v>
      </c>
      <c r="Q76" s="8">
        <v>4.302083822553515E-11</v>
      </c>
      <c r="R76" s="8">
        <v>-1.8601249864934614E-12</v>
      </c>
      <c r="S76" s="8">
        <v>5.74176228831286E-14</v>
      </c>
    </row>
    <row r="77">
      <c r="B77" s="8">
        <v>-57.424242425218125</v>
      </c>
      <c r="C77" s="8">
        <v>179.99999999427698</v>
      </c>
      <c r="D77" s="8">
        <v>1467.999999980129</v>
      </c>
      <c r="E77" s="8">
        <v>3359.999999959726</v>
      </c>
      <c r="F77" s="8">
        <v>7072.0000000456075</v>
      </c>
      <c r="G77" s="8">
        <v>13439.99999994204</v>
      </c>
      <c r="H77" s="8">
        <v>16255.99999991132</v>
      </c>
      <c r="I77" s="8">
        <v>11519.999999950334</v>
      </c>
      <c r="J77" s="8">
        <v>4693.333333344455</v>
      </c>
      <c r="K77" s="8">
        <v>1023.9999999594786</v>
      </c>
      <c r="L77" s="8">
        <v>93.09090909320045</v>
      </c>
      <c r="M77" s="8">
        <v>-1.114881107548547E-8</v>
      </c>
      <c r="N77" s="8">
        <v>5.2945804012664895E-9</v>
      </c>
      <c r="O77" s="8">
        <v>-7.652308420990503E-10</v>
      </c>
      <c r="P77" s="8">
        <v>-4.7073546656637804E-11</v>
      </c>
      <c r="Q77" s="8">
        <v>1.151821002246152E-10</v>
      </c>
      <c r="R77" s="8">
        <v>-5.611713185947558E-12</v>
      </c>
      <c r="S77" s="8">
        <v>-1.3111290907256527E-13</v>
      </c>
    </row>
    <row r="78">
      <c r="B78" s="8">
        <v>22.000000003222564</v>
      </c>
      <c r="C78" s="8">
        <v>-631.6666666820379</v>
      </c>
      <c r="D78" s="8">
        <v>1319.9999999083252</v>
      </c>
      <c r="E78" s="8">
        <v>8073.999999920488</v>
      </c>
      <c r="F78" s="8">
        <v>14784.000000197433</v>
      </c>
      <c r="G78" s="8">
        <v>25930.66666648379</v>
      </c>
      <c r="H78" s="8">
        <v>42239.999999741485</v>
      </c>
      <c r="I78" s="8">
        <v>44703.99999985408</v>
      </c>
      <c r="J78" s="8">
        <v>28160.000000074262</v>
      </c>
      <c r="K78" s="8">
        <v>10325.333333227642</v>
      </c>
      <c r="L78" s="8">
        <v>2048.000000007894</v>
      </c>
      <c r="M78" s="8">
        <v>170.66666663440887</v>
      </c>
      <c r="N78" s="8">
        <v>1.6499902126800036E-8</v>
      </c>
      <c r="O78" s="8">
        <v>-2.6185840389961353E-9</v>
      </c>
      <c r="P78" s="8">
        <v>-2.070132056150741E-10</v>
      </c>
      <c r="Q78" s="8">
        <v>2.8429924523599244E-10</v>
      </c>
      <c r="R78" s="8">
        <v>-1.1248717981027915E-11</v>
      </c>
      <c r="S78" s="8">
        <v>-1.5724937715522198E-12</v>
      </c>
    </row>
    <row r="79">
      <c r="B79" s="8">
        <v>1060.24688645774</v>
      </c>
      <c r="C79" s="8">
        <v>264.0000000183655</v>
      </c>
      <c r="D79" s="8">
        <v>-5053.333333567263</v>
      </c>
      <c r="E79" s="8">
        <v>7919.99999973534</v>
      </c>
      <c r="F79" s="8">
        <v>38755.20000053056</v>
      </c>
      <c r="G79" s="8">
        <v>59135.99999970239</v>
      </c>
      <c r="H79" s="8">
        <v>88905.14285672687</v>
      </c>
      <c r="I79" s="8">
        <v>126719.99999940446</v>
      </c>
      <c r="J79" s="8">
        <v>119210.6666667812</v>
      </c>
      <c r="K79" s="8">
        <v>67583.99999989283</v>
      </c>
      <c r="L79" s="8">
        <v>22528.00000004216</v>
      </c>
      <c r="M79" s="8">
        <v>4095.999999881842</v>
      </c>
      <c r="N79" s="8">
        <v>315.0769231246497</v>
      </c>
      <c r="O79" s="8">
        <v>-2.0349275437220687E-9</v>
      </c>
      <c r="P79" s="8">
        <v>-2.1554544647900954E-9</v>
      </c>
      <c r="Q79" s="8">
        <v>7.575225654075343E-10</v>
      </c>
      <c r="R79" s="8">
        <v>-4.8251518897727185E-12</v>
      </c>
      <c r="S79" s="8">
        <v>-9.297667793519234E-12</v>
      </c>
    </row>
    <row r="80">
      <c r="B80" s="8">
        <v>26.000000064740256</v>
      </c>
      <c r="C80" s="8">
        <v>13783.209524020403</v>
      </c>
      <c r="D80" s="8">
        <v>2287.999999308679</v>
      </c>
      <c r="E80" s="8">
        <v>-32846.666667331076</v>
      </c>
      <c r="F80" s="8">
        <v>41184.00000166573</v>
      </c>
      <c r="G80" s="8">
        <v>167939.19999984096</v>
      </c>
      <c r="H80" s="8">
        <v>219647.99999985597</v>
      </c>
      <c r="I80" s="8">
        <v>288941.7142834396</v>
      </c>
      <c r="J80" s="8">
        <v>366080.0000001465</v>
      </c>
      <c r="K80" s="8">
        <v>309947.73333359044</v>
      </c>
      <c r="L80" s="8">
        <v>159744.0000001379</v>
      </c>
      <c r="M80" s="8">
        <v>48810.666666290745</v>
      </c>
      <c r="N80" s="8">
        <v>8192.000000132766</v>
      </c>
      <c r="O80" s="8">
        <v>585.1428571529653</v>
      </c>
      <c r="P80" s="8">
        <v>-9.5895877993314E-9</v>
      </c>
      <c r="Q80" s="8">
        <v>2.0320037452913554E-9</v>
      </c>
      <c r="R80" s="8">
        <v>5.0747443794754664E-11</v>
      </c>
      <c r="S80" s="8">
        <v>-4.0190024836478226E-11</v>
      </c>
    </row>
    <row r="81">
      <c r="B81" s="8">
        <v>-19084.333332835286</v>
      </c>
      <c r="C81" s="8">
        <v>364.00000058276703</v>
      </c>
      <c r="D81" s="8">
        <v>128643.28888544971</v>
      </c>
      <c r="E81" s="8">
        <v>16016.000000008635</v>
      </c>
      <c r="F81" s="8">
        <v>-183941.3333256833</v>
      </c>
      <c r="G81" s="8">
        <v>192191.99999992296</v>
      </c>
      <c r="H81" s="8">
        <v>671756.8000015218</v>
      </c>
      <c r="I81" s="8">
        <v>768767.9999922563</v>
      </c>
      <c r="J81" s="8">
        <v>898929.7777797721</v>
      </c>
      <c r="K81" s="8">
        <v>1025024.0000010333</v>
      </c>
      <c r="L81" s="8">
        <v>788957.8666669972</v>
      </c>
      <c r="M81" s="8">
        <v>372735.99999917176</v>
      </c>
      <c r="N81" s="8">
        <v>105130.66666698418</v>
      </c>
      <c r="O81" s="8">
        <v>16384.0000000442</v>
      </c>
      <c r="P81" s="8">
        <v>1092.2666666446064</v>
      </c>
      <c r="Q81" s="8">
        <v>4.563805332574467E-9</v>
      </c>
      <c r="R81" s="8">
        <v>5.6424600566674306E-11</v>
      </c>
      <c r="S81" s="8">
        <v>-1.219271807864507E-10</v>
      </c>
    </row>
    <row r="82">
      <c r="B82" s="8">
        <v>30.000001607568855</v>
      </c>
      <c r="C82" s="8">
        <v>-286264.9999979286</v>
      </c>
      <c r="D82" s="8">
        <v>3639.999990887866</v>
      </c>
      <c r="E82" s="8">
        <v>964824.6666705484</v>
      </c>
      <c r="F82" s="8">
        <v>96096.00001999788</v>
      </c>
      <c r="G82" s="8">
        <v>-919706.6666594413</v>
      </c>
      <c r="H82" s="8">
        <v>823680.0000196768</v>
      </c>
      <c r="I82" s="8">
        <v>2519087.9999705465</v>
      </c>
      <c r="J82" s="8">
        <v>2562560.000005667</v>
      </c>
      <c r="K82" s="8">
        <v>2696789.333339591</v>
      </c>
      <c r="L82" s="8">
        <v>2795520.000001872</v>
      </c>
      <c r="M82" s="8">
        <v>1972394.6666647184</v>
      </c>
      <c r="N82" s="8">
        <v>860160.0000003838</v>
      </c>
      <c r="O82" s="8">
        <v>225280.00000038877</v>
      </c>
      <c r="P82" s="8">
        <v>32767.99999991323</v>
      </c>
      <c r="Q82" s="8">
        <v>2048.000000014553</v>
      </c>
      <c r="R82" s="8">
        <v>-1.162033565407996E-9</v>
      </c>
      <c r="S82" s="8">
        <v>-2.25198254860728E-10</v>
      </c>
    </row>
    <row r="83">
      <c r="B83" s="8">
        <v>464809.4078429252</v>
      </c>
      <c r="C83" s="8">
        <v>480.00001717171494</v>
      </c>
      <c r="D83" s="8">
        <v>-3053493.3333226973</v>
      </c>
      <c r="E83" s="8">
        <v>29119.999986479626</v>
      </c>
      <c r="F83" s="8">
        <v>6174877.866648501</v>
      </c>
      <c r="G83" s="8">
        <v>512512.000089319</v>
      </c>
      <c r="H83" s="8">
        <v>-4204373.333163819</v>
      </c>
      <c r="I83" s="8">
        <v>3294719.999874626</v>
      </c>
      <c r="J83" s="8">
        <v>8956757.333293267</v>
      </c>
      <c r="K83" s="8">
        <v>8200192.00006524</v>
      </c>
      <c r="L83" s="8">
        <v>7845205.333343908</v>
      </c>
      <c r="M83" s="8">
        <v>7454719.999990442</v>
      </c>
      <c r="N83" s="8">
        <v>4855125.333332254</v>
      </c>
      <c r="O83" s="8">
        <v>1966080.0000033241</v>
      </c>
      <c r="P83" s="8">
        <v>480597.33333256043</v>
      </c>
      <c r="Q83" s="8">
        <v>65536.00000010108</v>
      </c>
      <c r="R83" s="8">
        <v>3855.0588235207474</v>
      </c>
      <c r="S83" s="8">
        <v>-2.411267184199248E-10</v>
      </c>
    </row>
    <row r="84">
      <c r="B84" s="8">
        <v>33.99999975785083</v>
      </c>
      <c r="C84" s="8">
        <v>7901759.933391635</v>
      </c>
      <c r="D84" s="8">
        <v>5440.00003468946</v>
      </c>
      <c r="E84" s="8">
        <v>-2.5954693333384465E7</v>
      </c>
      <c r="F84" s="8">
        <v>198015.99991873425</v>
      </c>
      <c r="G84" s="8">
        <v>3.49909745781551E7</v>
      </c>
      <c r="H84" s="8">
        <v>2489344.0006014113</v>
      </c>
      <c r="I84" s="8">
        <v>-1.7868586667073376E7</v>
      </c>
      <c r="J84" s="8">
        <v>1.2446719999826917E7</v>
      </c>
      <c r="K84" s="8">
        <v>3.045297493363519E7</v>
      </c>
      <c r="L84" s="8">
        <v>2.5346048000000868E7</v>
      </c>
      <c r="M84" s="8">
        <v>2.2228081777762216E7</v>
      </c>
      <c r="N84" s="8">
        <v>1.9496959999993704E7</v>
      </c>
      <c r="O84" s="8">
        <v>1.1791018666678924E7</v>
      </c>
      <c r="P84" s="8">
        <v>4456447.9999967925</v>
      </c>
      <c r="Q84" s="8">
        <v>1021269.3333338075</v>
      </c>
      <c r="R84" s="8">
        <v>131071.999999958</v>
      </c>
      <c r="S84" s="8">
        <v>7281.777777777106</v>
      </c>
    </row>
    <row r="86">
      <c r="B86" s="1" t="s">
        <v>90</v>
      </c>
      <c r="D86" s="1" t="s">
        <v>91</v>
      </c>
    </row>
    <row r="88">
      <c r="B88">
        <f>B67-'tau NZB(hr)'!B94</f>
        <v>0</v>
      </c>
      <c r="C88">
        <f>C67-'tau NZB(hr)'!C94</f>
        <v>0</v>
      </c>
      <c r="D88">
        <f>D67-'tau NZB(hr)'!D94</f>
        <v>0</v>
      </c>
      <c r="E88">
        <f>E67-'tau NZB(hr)'!E94</f>
        <v>0</v>
      </c>
      <c r="F88">
        <f>F67-'tau NZB(hr)'!F94</f>
        <v>0</v>
      </c>
      <c r="G88">
        <f>G67-'tau NZB(hr)'!G94</f>
        <v>0</v>
      </c>
      <c r="H88">
        <f>H67-'tau NZB(hr)'!H94</f>
        <v>0</v>
      </c>
      <c r="I88">
        <f>I67-'tau NZB(hr)'!I94</f>
        <v>0</v>
      </c>
      <c r="J88">
        <f>J67-'tau NZB(hr)'!J94</f>
        <v>0</v>
      </c>
      <c r="K88">
        <f>K67-'tau NZB(hr)'!K94</f>
        <v>0</v>
      </c>
      <c r="L88">
        <f>L67-'tau NZB(hr)'!L94</f>
        <v>0</v>
      </c>
      <c r="M88">
        <f>M67-'tau NZB(hr)'!M94</f>
        <v>0</v>
      </c>
      <c r="N88">
        <f>N67-'tau NZB(hr)'!N94</f>
        <v>0</v>
      </c>
      <c r="O88">
        <f>O67-'tau NZB(hr)'!O94</f>
        <v>0</v>
      </c>
      <c r="P88">
        <f>P67-'tau NZB(hr)'!P94</f>
        <v>0</v>
      </c>
      <c r="Q88">
        <f>Q67-'tau NZB(hr)'!Q94</f>
        <v>0</v>
      </c>
      <c r="R88">
        <f>R67-'tau NZB(hr)'!R94</f>
        <v>0</v>
      </c>
      <c r="S88">
        <f>S67-'tau NZB(hr)'!S94</f>
        <v>0</v>
      </c>
    </row>
    <row r="89">
      <c r="B89">
        <f>B68-'tau NZB(hr)'!B95</f>
        <v>0.000000000994515359</v>
      </c>
      <c r="C89">
        <f>C68-'tau NZB(hr)'!C95</f>
        <v>0</v>
      </c>
      <c r="D89">
        <f>D68-'tau NZB(hr)'!D95</f>
        <v>0</v>
      </c>
      <c r="E89">
        <f>E68-'tau NZB(hr)'!E95</f>
        <v>0</v>
      </c>
      <c r="F89">
        <f>F68-'tau NZB(hr)'!F95</f>
        <v>0</v>
      </c>
      <c r="G89">
        <f>G68-'tau NZB(hr)'!G95</f>
        <v>0</v>
      </c>
      <c r="H89">
        <f>H68-'tau NZB(hr)'!H95</f>
        <v>0</v>
      </c>
      <c r="I89">
        <f>I68-'tau NZB(hr)'!I95</f>
        <v>0</v>
      </c>
      <c r="J89">
        <f>J68-'tau NZB(hr)'!J95</f>
        <v>0</v>
      </c>
      <c r="K89">
        <f>K68-'tau NZB(hr)'!K95</f>
        <v>0</v>
      </c>
      <c r="L89">
        <f>L68-'tau NZB(hr)'!L95</f>
        <v>0</v>
      </c>
      <c r="M89">
        <f>M68-'tau NZB(hr)'!M95</f>
        <v>0</v>
      </c>
      <c r="N89">
        <f>N68-'tau NZB(hr)'!N95</f>
        <v>0</v>
      </c>
      <c r="O89">
        <f>O68-'tau NZB(hr)'!O95</f>
        <v>0</v>
      </c>
      <c r="P89">
        <f>P68-'tau NZB(hr)'!P95</f>
        <v>0</v>
      </c>
      <c r="Q89">
        <f>Q68-'tau NZB(hr)'!Q95</f>
        <v>0</v>
      </c>
      <c r="R89">
        <f>R68-'tau NZB(hr)'!R95</f>
        <v>0</v>
      </c>
      <c r="S89">
        <f>S68-'tau NZB(hr)'!S95</f>
        <v>0</v>
      </c>
    </row>
    <row r="90">
      <c r="B90">
        <f>B69-'tau NZB(hr)'!B96</f>
        <v>-0.000000001252692616</v>
      </c>
      <c r="C90">
        <f>C69-'tau NZB(hr)'!C96</f>
        <v>0.000000001988478271</v>
      </c>
      <c r="D90">
        <f>D69-'tau NZB(hr)'!D96</f>
        <v>0</v>
      </c>
      <c r="E90">
        <f>E69-'tau NZB(hr)'!E96</f>
        <v>0</v>
      </c>
      <c r="F90">
        <f>F69-'tau NZB(hr)'!F96</f>
        <v>0</v>
      </c>
      <c r="G90">
        <f>G69-'tau NZB(hr)'!G96</f>
        <v>0</v>
      </c>
      <c r="H90">
        <f>H69-'tau NZB(hr)'!H96</f>
        <v>0</v>
      </c>
      <c r="I90">
        <f>I69-'tau NZB(hr)'!I96</f>
        <v>0</v>
      </c>
      <c r="J90">
        <f>J69-'tau NZB(hr)'!J96</f>
        <v>0</v>
      </c>
      <c r="K90">
        <f>K69-'tau NZB(hr)'!K96</f>
        <v>0</v>
      </c>
      <c r="L90">
        <f>L69-'tau NZB(hr)'!L96</f>
        <v>0</v>
      </c>
      <c r="M90">
        <f>M69-'tau NZB(hr)'!M96</f>
        <v>0</v>
      </c>
      <c r="N90">
        <f>N69-'tau NZB(hr)'!N96</f>
        <v>0</v>
      </c>
      <c r="O90">
        <f>O69-'tau NZB(hr)'!O96</f>
        <v>0</v>
      </c>
      <c r="P90">
        <f>P69-'tau NZB(hr)'!P96</f>
        <v>0</v>
      </c>
      <c r="Q90">
        <f>Q69-'tau NZB(hr)'!Q96</f>
        <v>0</v>
      </c>
      <c r="R90">
        <f>R69-'tau NZB(hr)'!R96</f>
        <v>0</v>
      </c>
      <c r="S90">
        <f>S69-'tau NZB(hr)'!S96</f>
        <v>0</v>
      </c>
    </row>
    <row r="91">
      <c r="B91">
        <f>B70-'tau NZB(hr)'!B97</f>
        <v>0.000000001640454883</v>
      </c>
      <c r="C91">
        <f>C70-'tau NZB(hr)'!C97</f>
        <v>-0.000000003762082201</v>
      </c>
      <c r="D91">
        <f>D70-'tau NZB(hr)'!D97</f>
        <v>0.000000003969398144</v>
      </c>
      <c r="E91">
        <f>E70-'tau NZB(hr)'!E97</f>
        <v>0</v>
      </c>
      <c r="F91">
        <f>F70-'tau NZB(hr)'!F97</f>
        <v>0</v>
      </c>
      <c r="G91">
        <f>G70-'tau NZB(hr)'!G97</f>
        <v>0</v>
      </c>
      <c r="H91">
        <f>H70-'tau NZB(hr)'!H97</f>
        <v>0</v>
      </c>
      <c r="I91">
        <f>I70-'tau NZB(hr)'!I97</f>
        <v>0</v>
      </c>
      <c r="J91">
        <f>J70-'tau NZB(hr)'!J97</f>
        <v>0</v>
      </c>
      <c r="K91">
        <f>K70-'tau NZB(hr)'!K97</f>
        <v>0</v>
      </c>
      <c r="L91">
        <f>L70-'tau NZB(hr)'!L97</f>
        <v>0</v>
      </c>
      <c r="M91">
        <f>M70-'tau NZB(hr)'!M97</f>
        <v>0</v>
      </c>
      <c r="N91">
        <f>N70-'tau NZB(hr)'!N97</f>
        <v>0</v>
      </c>
      <c r="O91">
        <f>O70-'tau NZB(hr)'!O97</f>
        <v>0</v>
      </c>
      <c r="P91">
        <f>P70-'tau NZB(hr)'!P97</f>
        <v>0</v>
      </c>
      <c r="Q91">
        <f>Q70-'tau NZB(hr)'!Q97</f>
        <v>0</v>
      </c>
      <c r="R91">
        <f>R70-'tau NZB(hr)'!R97</f>
        <v>0</v>
      </c>
      <c r="S91">
        <f>S70-'tau NZB(hr)'!S97</f>
        <v>0</v>
      </c>
    </row>
    <row r="92">
      <c r="B92">
        <f>B71-'tau NZB(hr)'!B98</f>
        <v>-0.00000000229610464</v>
      </c>
      <c r="C92">
        <f>C71-'tau NZB(hr)'!C98</f>
        <v>0.000000006547740128</v>
      </c>
      <c r="D92">
        <f>D71-'tau NZB(hr)'!D98</f>
        <v>-0.00000001005152939</v>
      </c>
      <c r="E92">
        <f>E71-'tau NZB(hr)'!E98</f>
        <v>0.000000007885473607</v>
      </c>
      <c r="F92">
        <f>F71-'tau NZB(hr)'!F98</f>
        <v>0</v>
      </c>
      <c r="G92">
        <f>G71-'tau NZB(hr)'!G98</f>
        <v>0</v>
      </c>
      <c r="H92">
        <f>H71-'tau NZB(hr)'!H98</f>
        <v>0</v>
      </c>
      <c r="I92">
        <f>I71-'tau NZB(hr)'!I98</f>
        <v>-0.000000000143066203</v>
      </c>
      <c r="J92">
        <f>J71-'tau NZB(hr)'!J98</f>
        <v>0</v>
      </c>
      <c r="K92">
        <f>K71-'tau NZB(hr)'!K98</f>
        <v>-0.0000000001087128249</v>
      </c>
      <c r="L92">
        <f>L71-'tau NZB(hr)'!L98</f>
        <v>0</v>
      </c>
      <c r="M92">
        <f>M71-'tau NZB(hr)'!M98</f>
        <v>0</v>
      </c>
      <c r="N92">
        <f>N71-'tau NZB(hr)'!N98</f>
        <v>0</v>
      </c>
      <c r="O92">
        <f>O71-'tau NZB(hr)'!O98</f>
        <v>0</v>
      </c>
      <c r="P92">
        <f>P71-'tau NZB(hr)'!P98</f>
        <v>0</v>
      </c>
      <c r="Q92">
        <f>Q71-'tau NZB(hr)'!Q98</f>
        <v>0</v>
      </c>
      <c r="R92">
        <f>R71-'tau NZB(hr)'!R98</f>
        <v>0</v>
      </c>
      <c r="S92">
        <f>S71-'tau NZB(hr)'!S98</f>
        <v>0</v>
      </c>
    </row>
    <row r="93">
      <c r="B93">
        <f>B72-'tau NZB(hr)'!B99</f>
        <v>0.000000002628251394</v>
      </c>
      <c r="C93">
        <f>C72-'tau NZB(hr)'!C99</f>
        <v>-0.00000001150442586</v>
      </c>
      <c r="D93">
        <f>D72-'tau NZB(hr)'!D99</f>
        <v>0.00000002181441516</v>
      </c>
      <c r="E93">
        <f>E72-'tau NZB(hr)'!E99</f>
        <v>-0.00000002534567045</v>
      </c>
      <c r="F93">
        <f>F72-'tau NZB(hr)'!F99</f>
        <v>0.00000001609349098</v>
      </c>
      <c r="G93">
        <f>G72-'tau NZB(hr)'!G99</f>
        <v>0</v>
      </c>
      <c r="H93">
        <f>H72-'tau NZB(hr)'!H99</f>
        <v>-0.0000000001078389409</v>
      </c>
      <c r="I93">
        <f>I72-'tau NZB(hr)'!I99</f>
        <v>-0.0000000004848047167</v>
      </c>
      <c r="J93">
        <f>J72-'tau NZB(hr)'!J99</f>
        <v>0</v>
      </c>
      <c r="K93">
        <f>K72-'tau NZB(hr)'!K99</f>
        <v>-0.0000000002871864536</v>
      </c>
      <c r="L93">
        <f>L72-'tau NZB(hr)'!L99</f>
        <v>0</v>
      </c>
      <c r="M93">
        <f>M72-'tau NZB(hr)'!M99</f>
        <v>0</v>
      </c>
      <c r="N93">
        <f>N72-'tau NZB(hr)'!N99</f>
        <v>0</v>
      </c>
      <c r="O93">
        <f>O72-'tau NZB(hr)'!O99</f>
        <v>0</v>
      </c>
      <c r="P93">
        <f>P72-'tau NZB(hr)'!P99</f>
        <v>0</v>
      </c>
      <c r="Q93">
        <f>Q72-'tau NZB(hr)'!Q99</f>
        <v>0</v>
      </c>
      <c r="R93">
        <f>R72-'tau NZB(hr)'!R99</f>
        <v>0</v>
      </c>
      <c r="S93">
        <f>S72-'tau NZB(hr)'!S99</f>
        <v>0</v>
      </c>
    </row>
    <row r="94">
      <c r="B94">
        <f>B73-'tau NZB(hr)'!B100</f>
        <v>-0.000000002140438937</v>
      </c>
      <c r="C94">
        <f>C73-'tau NZB(hr)'!C100</f>
        <v>0.00000001582647968</v>
      </c>
      <c r="D94">
        <f>D73-'tau NZB(hr)'!D100</f>
        <v>-0.00000004588042657</v>
      </c>
      <c r="E94">
        <f>E73-'tau NZB(hr)'!E100</f>
        <v>0.0000000644158149</v>
      </c>
      <c r="F94">
        <f>F73-'tau NZB(hr)'!F100</f>
        <v>-0.00000006009491926</v>
      </c>
      <c r="G94">
        <f>G73-'tau NZB(hr)'!G100</f>
        <v>0.00000003199777865</v>
      </c>
      <c r="H94">
        <f>H73-'tau NZB(hr)'!H100</f>
        <v>-0.0000000001472724165</v>
      </c>
      <c r="I94">
        <f>I73-'tau NZB(hr)'!I100</f>
        <v>-0.000000001570129164</v>
      </c>
      <c r="J94">
        <f>J73-'tau NZB(hr)'!J100</f>
        <v>-0.000000000312997601</v>
      </c>
      <c r="K94">
        <f>K73-'tau NZB(hr)'!K100</f>
        <v>-0.0000000006155335952</v>
      </c>
      <c r="L94">
        <f>L73-'tau NZB(hr)'!L100</f>
        <v>0</v>
      </c>
      <c r="M94">
        <f>M73-'tau NZB(hr)'!M100</f>
        <v>0</v>
      </c>
      <c r="N94">
        <f>N73-'tau NZB(hr)'!N100</f>
        <v>0</v>
      </c>
      <c r="O94">
        <f>O73-'tau NZB(hr)'!O100</f>
        <v>0</v>
      </c>
      <c r="P94">
        <f>P73-'tau NZB(hr)'!P100</f>
        <v>0</v>
      </c>
      <c r="Q94">
        <f>Q73-'tau NZB(hr)'!Q100</f>
        <v>0</v>
      </c>
      <c r="R94">
        <f>R73-'tau NZB(hr)'!R100</f>
        <v>0</v>
      </c>
      <c r="S94">
        <f>S73-'tau NZB(hr)'!S100</f>
        <v>0</v>
      </c>
    </row>
    <row r="95">
      <c r="B95">
        <f>B74-'tau NZB(hr)'!B101</f>
        <v>0.0000000006468816593</v>
      </c>
      <c r="C95">
        <f>C74-'tau NZB(hr)'!C101</f>
        <v>-0.00000001434372621</v>
      </c>
      <c r="D95">
        <f>D74-'tau NZB(hr)'!D101</f>
        <v>0.00000007447692951</v>
      </c>
      <c r="E95">
        <f>E74-'tau NZB(hr)'!E101</f>
        <v>-0.0000001649347041</v>
      </c>
      <c r="F95">
        <f>F74-'tau NZB(hr)'!F101</f>
        <v>0.0000001824096216</v>
      </c>
      <c r="G95">
        <f>G74-'tau NZB(hr)'!G101</f>
        <v>-0.0000001393493676</v>
      </c>
      <c r="H95">
        <f>H74-'tau NZB(hr)'!H101</f>
        <v>0.00000006354954962</v>
      </c>
      <c r="I95">
        <f>I74-'tau NZB(hr)'!I101</f>
        <v>-0.000000004571498735</v>
      </c>
      <c r="J95">
        <f>J74-'tau NZB(hr)'!J101</f>
        <v>-0.000000001758353392</v>
      </c>
      <c r="K95">
        <f>K74-'tau NZB(hr)'!K101</f>
        <v>-0.000000001133716979</v>
      </c>
      <c r="L95">
        <f>L74-'tau NZB(hr)'!L101</f>
        <v>0.0000000001722128553</v>
      </c>
      <c r="M95">
        <f>M74-'tau NZB(hr)'!M101</f>
        <v>-0.0000000004235719009</v>
      </c>
      <c r="N95">
        <f>N74-'tau NZB(hr)'!N101</f>
        <v>0</v>
      </c>
      <c r="O95">
        <f>O74-'tau NZB(hr)'!O101</f>
        <v>0</v>
      </c>
      <c r="P95">
        <f>P74-'tau NZB(hr)'!P101</f>
        <v>0</v>
      </c>
      <c r="Q95">
        <f>Q74-'tau NZB(hr)'!Q101</f>
        <v>0</v>
      </c>
      <c r="R95">
        <f>R74-'tau NZB(hr)'!R101</f>
        <v>0</v>
      </c>
      <c r="S95">
        <f>S74-'tau NZB(hr)'!S101</f>
        <v>0</v>
      </c>
    </row>
    <row r="96">
      <c r="B96">
        <f>B75-'tau NZB(hr)'!B102</f>
        <v>-0.000000001309949482</v>
      </c>
      <c r="C96">
        <f>C75-'tau NZB(hr)'!C102</f>
        <v>0.000000007962938753</v>
      </c>
      <c r="D96">
        <f>D75-'tau NZB(hr)'!D102</f>
        <v>-0.0000000756534746</v>
      </c>
      <c r="E96">
        <f>E75-'tau NZB(hr)'!E102</f>
        <v>0.0000002832482551</v>
      </c>
      <c r="F96">
        <f>F75-'tau NZB(hr)'!F102</f>
        <v>-0.0000005190104275</v>
      </c>
      <c r="G96">
        <f>G75-'tau NZB(hr)'!G102</f>
        <v>0.0000004909088602</v>
      </c>
      <c r="H96">
        <f>H75-'tau NZB(hr)'!H102</f>
        <v>-0.0000003226555236</v>
      </c>
      <c r="I96">
        <f>I75-'tau NZB(hr)'!I102</f>
        <v>0.0000001158851717</v>
      </c>
      <c r="J96">
        <f>J75-'tau NZB(hr)'!J102</f>
        <v>-0.000000005368516298</v>
      </c>
      <c r="K96">
        <f>K75-'tau NZB(hr)'!K102</f>
        <v>-0.000000002613210807</v>
      </c>
      <c r="L96">
        <f>L75-'tau NZB(hr)'!L102</f>
        <v>0.0000000006570966746</v>
      </c>
      <c r="M96">
        <f>M75-'tau NZB(hr)'!M102</f>
        <v>-0.000000001648531551</v>
      </c>
      <c r="N96">
        <f>N75-'tau NZB(hr)'!N102</f>
        <v>0.0000000003268064547</v>
      </c>
      <c r="O96">
        <f>O75-'tau NZB(hr)'!O102</f>
        <v>0</v>
      </c>
      <c r="P96">
        <f>P75-'tau NZB(hr)'!P102</f>
        <v>0</v>
      </c>
      <c r="Q96">
        <f>Q75-'tau NZB(hr)'!Q102</f>
        <v>0</v>
      </c>
      <c r="R96">
        <f>R75-'tau NZB(hr)'!R102</f>
        <v>0</v>
      </c>
      <c r="S96">
        <f>S75-'tau NZB(hr)'!S102</f>
        <v>0</v>
      </c>
    </row>
    <row r="97">
      <c r="B97">
        <f>B76-'tau NZB(hr)'!B103</f>
        <v>0.00000000108316911</v>
      </c>
      <c r="C97">
        <f>C76-'tau NZB(hr)'!C103</f>
        <v>-0.00000000438456027</v>
      </c>
      <c r="D97">
        <f>D76-'tau NZB(hr)'!D103</f>
        <v>0.00000004446849289</v>
      </c>
      <c r="E97">
        <f>E76-'tau NZB(hr)'!E103</f>
        <v>-0.0000003760369509</v>
      </c>
      <c r="F97">
        <f>F76-'tau NZB(hr)'!F103</f>
        <v>0.000001059104306</v>
      </c>
      <c r="G97">
        <f>G76-'tau NZB(hr)'!G103</f>
        <v>-0.000001553577022</v>
      </c>
      <c r="H97">
        <f>H76-'tau NZB(hr)'!H103</f>
        <v>0.000001240573511</v>
      </c>
      <c r="I97">
        <f>I76-'tau NZB(hr)'!I103</f>
        <v>-0.0000007458734217</v>
      </c>
      <c r="J97">
        <f>J76-'tau NZB(hr)'!J103</f>
        <v>0.0000002470295044</v>
      </c>
      <c r="K97">
        <f>K76-'tau NZB(hr)'!K103</f>
        <v>-0.00000001027003549</v>
      </c>
      <c r="L97">
        <f>L76-'tau NZB(hr)'!L103</f>
        <v>0.000000001431150929</v>
      </c>
      <c r="M97">
        <f>M76-'tau NZB(hr)'!M103</f>
        <v>-0.000000004607194036</v>
      </c>
      <c r="N97">
        <f>N76-'tau NZB(hr)'!N103</f>
        <v>0.000000001472505905</v>
      </c>
      <c r="O97">
        <f>O76-'tau NZB(hr)'!O103</f>
        <v>0</v>
      </c>
      <c r="P97">
        <f>P76-'tau NZB(hr)'!P103</f>
        <v>0</v>
      </c>
      <c r="Q97">
        <f>Q76-'tau NZB(hr)'!Q103</f>
        <v>0</v>
      </c>
      <c r="R97">
        <f>R76-'tau NZB(hr)'!R103</f>
        <v>0</v>
      </c>
      <c r="S97">
        <f>S76-'tau NZB(hr)'!S103</f>
        <v>0</v>
      </c>
    </row>
    <row r="98">
      <c r="B98">
        <f>B77-'tau NZB(hr)'!B104</f>
        <v>-0.00000000743250439</v>
      </c>
      <c r="C98">
        <f>C77-'tau NZB(hr)'!C104</f>
        <v>0.00000002077297268</v>
      </c>
      <c r="D98">
        <f>D77-'tau NZB(hr)'!D104</f>
        <v>-0.00000004992762115</v>
      </c>
      <c r="E98">
        <f>E77-'tau NZB(hr)'!E104</f>
        <v>0.0000001745333975</v>
      </c>
      <c r="F98">
        <f>F77-'tau NZB(hr)'!F104</f>
        <v>-0.000001364312993</v>
      </c>
      <c r="G98">
        <f>G77-'tau NZB(hr)'!G104</f>
        <v>0.000003472428943</v>
      </c>
      <c r="H98">
        <f>H77-'tau NZB(hr)'!H104</f>
        <v>-0.000004504332537</v>
      </c>
      <c r="I98">
        <f>I77-'tau NZB(hr)'!I104</f>
        <v>0.000003097300578</v>
      </c>
      <c r="J98">
        <f>J77-'tau NZB(hr)'!J104</f>
        <v>-0.000001592770786</v>
      </c>
      <c r="K98">
        <f>K77-'tau NZB(hr)'!K104</f>
        <v>0.0000004686368129</v>
      </c>
      <c r="L98">
        <f>L77-'tau NZB(hr)'!L104</f>
        <v>0.000000002291358214</v>
      </c>
      <c r="M98">
        <f>M77-'tau NZB(hr)'!M104</f>
        <v>-0.00000001114881108</v>
      </c>
      <c r="N98">
        <f>N77-'tau NZB(hr)'!N104</f>
        <v>0.000000005294580401</v>
      </c>
      <c r="O98">
        <f>O77-'tau NZB(hr)'!O104</f>
        <v>-0.0000000007652308421</v>
      </c>
      <c r="P98">
        <f>P77-'tau NZB(hr)'!P104</f>
        <v>0</v>
      </c>
      <c r="Q98">
        <f>Q77-'tau NZB(hr)'!Q104</f>
        <v>0.0000000001151821002</v>
      </c>
      <c r="R98">
        <f>R77-'tau NZB(hr)'!R104</f>
        <v>0</v>
      </c>
      <c r="S98">
        <f>S77-'tau NZB(hr)'!S104</f>
        <v>0</v>
      </c>
    </row>
    <row r="99">
      <c r="B99">
        <f>B78-'tau NZB(hr)'!B105</f>
        <v>0.000000009692470826</v>
      </c>
      <c r="C99">
        <f>C78-'tau NZB(hr)'!C105</f>
        <v>-0.00000008639608495</v>
      </c>
      <c r="D99">
        <f>D78-'tau NZB(hr)'!D105</f>
        <v>0.0000001026292011</v>
      </c>
      <c r="E99">
        <f>E78-'tau NZB(hr)'!E105</f>
        <v>-0.0000002448223313</v>
      </c>
      <c r="F99">
        <f>F78-'tau NZB(hr)'!F105</f>
        <v>0.000001142585461</v>
      </c>
      <c r="G99">
        <f>G78-'tau NZB(hr)'!G105</f>
        <v>-0.000005352580047</v>
      </c>
      <c r="H99">
        <f>H78-'tau NZB(hr)'!H105</f>
        <v>0.00001083700045</v>
      </c>
      <c r="I99">
        <f>I78-'tau NZB(hr)'!I105</f>
        <v>-0.00001228896144</v>
      </c>
      <c r="J99">
        <f>J78-'tau NZB(hr)'!J105</f>
        <v>0.000007766848285</v>
      </c>
      <c r="K99">
        <f>K78-'tau NZB(hr)'!K105</f>
        <v>-0.000003634255336</v>
      </c>
      <c r="L99">
        <f>L78-'tau NZB(hr)'!L105</f>
        <v>0.000001026210384</v>
      </c>
      <c r="M99">
        <f>M78-'tau NZB(hr)'!M105</f>
        <v>-0.00000003225778755</v>
      </c>
      <c r="N99">
        <f>N78-'tau NZB(hr)'!N105</f>
        <v>0.00000001649990213</v>
      </c>
      <c r="O99">
        <f>O78-'tau NZB(hr)'!O105</f>
        <v>-0.000000002618584039</v>
      </c>
      <c r="P99">
        <f>P78-'tau NZB(hr)'!P105</f>
        <v>-0.0000000002070132056</v>
      </c>
      <c r="Q99">
        <f>Q78-'tau NZB(hr)'!Q105</f>
        <v>0.0000000002842992452</v>
      </c>
      <c r="R99">
        <f>R78-'tau NZB(hr)'!R105</f>
        <v>0</v>
      </c>
      <c r="S99">
        <f>S78-'tau NZB(hr)'!S105</f>
        <v>0</v>
      </c>
    </row>
    <row r="100">
      <c r="B100">
        <f>B79-'tau NZB(hr)'!B106</f>
        <v>0.00000001394528226</v>
      </c>
      <c r="C100">
        <f>C79-'tau NZB(hr)'!C106</f>
        <v>0.00000009600438489</v>
      </c>
      <c r="D100">
        <f>D79-'tau NZB(hr)'!D106</f>
        <v>-0.0000008021288522</v>
      </c>
      <c r="E100">
        <f>E79-'tau NZB(hr)'!E106</f>
        <v>0.0000009011637303</v>
      </c>
      <c r="F100">
        <f>F79-'tau NZB(hr)'!F106</f>
        <v>-0.0000002629312803</v>
      </c>
      <c r="G100">
        <f>G79-'tau NZB(hr)'!G106</f>
        <v>0.00000348300091</v>
      </c>
      <c r="H100">
        <f>H79-'tau NZB(hr)'!H106</f>
        <v>-0.00001814067946</v>
      </c>
      <c r="I100">
        <f>I79-'tau NZB(hr)'!I106</f>
        <v>0.00003269100853</v>
      </c>
      <c r="J100">
        <f>J79-'tau NZB(hr)'!J106</f>
        <v>-0.00003226692206</v>
      </c>
      <c r="K100">
        <f>K79-'tau NZB(hr)'!K106</f>
        <v>0.00001835502917</v>
      </c>
      <c r="L100">
        <f>L79-'tau NZB(hr)'!L106</f>
        <v>-0.000007656522939</v>
      </c>
      <c r="M100">
        <f>M79-'tau NZB(hr)'!M106</f>
        <v>0.000001918474936</v>
      </c>
      <c r="N100">
        <f>N79-'tau NZB(hr)'!N106</f>
        <v>0.00000004772658713</v>
      </c>
      <c r="O100">
        <f>O79-'tau NZB(hr)'!O106</f>
        <v>-0.000000002034927544</v>
      </c>
      <c r="P100">
        <f>P79-'tau NZB(hr)'!P106</f>
        <v>-0.000000002155454465</v>
      </c>
      <c r="Q100">
        <f>Q79-'tau NZB(hr)'!Q106</f>
        <v>0.0000000007575225654</v>
      </c>
      <c r="R100">
        <f>R79-'tau NZB(hr)'!R106</f>
        <v>0</v>
      </c>
      <c r="S100">
        <f>S79-'tau NZB(hr)'!S106</f>
        <v>0</v>
      </c>
    </row>
    <row r="101">
      <c r="B101">
        <f>B80-'tau NZB(hr)'!B107</f>
        <v>0.00000006805885633</v>
      </c>
      <c r="C101">
        <f>C80-'tau NZB(hr)'!C107</f>
        <v>0.0000002510732884</v>
      </c>
      <c r="D101">
        <f>D80-'tau NZB(hr)'!D107</f>
        <v>-0.00000001845046427</v>
      </c>
      <c r="E101">
        <f>E80-'tau NZB(hr)'!E107</f>
        <v>-0.000004357701982</v>
      </c>
      <c r="F101">
        <f>F80-'tau NZB(hr)'!F107</f>
        <v>0.000007728020137</v>
      </c>
      <c r="G101">
        <f>G80-'tau NZB(hr)'!G107</f>
        <v>-0.000003597495379</v>
      </c>
      <c r="H101">
        <f>H80-'tau NZB(hr)'!H107</f>
        <v>0.0000138982432</v>
      </c>
      <c r="I101">
        <f>I80-'tau NZB(hr)'!I107</f>
        <v>-0.0000598799088</v>
      </c>
      <c r="J101">
        <f>J80-'tau NZB(hr)'!J107</f>
        <v>0.0000963077182</v>
      </c>
      <c r="K101">
        <f>K80-'tau NZB(hr)'!K107</f>
        <v>-0.00008393469034</v>
      </c>
      <c r="L101">
        <f>L80-'tau NZB(hr)'!L107</f>
        <v>0.00004377582809</v>
      </c>
      <c r="M101">
        <f>M80-'tau NZB(hr)'!M107</f>
        <v>-0.0000170564017</v>
      </c>
      <c r="N101">
        <f>N80-'tau NZB(hr)'!N107</f>
        <v>0.000004206031917</v>
      </c>
      <c r="O101">
        <f>O80-'tau NZB(hr)'!O107</f>
        <v>0.0000000101082378</v>
      </c>
      <c r="P101">
        <f>P80-'tau NZB(hr)'!P107</f>
        <v>-0.000000009589587799</v>
      </c>
      <c r="Q101">
        <f>Q80-'tau NZB(hr)'!Q107</f>
        <v>0.000000002032003745</v>
      </c>
      <c r="R101">
        <f>R80-'tau NZB(hr)'!R107</f>
        <v>0</v>
      </c>
      <c r="S101">
        <f>S80-'tau NZB(hr)'!S107</f>
        <v>0</v>
      </c>
    </row>
    <row r="102">
      <c r="B102">
        <f>B81-'tau NZB(hr)'!B108</f>
        <v>0.0000003403110895</v>
      </c>
      <c r="C102">
        <f>C81-'tau NZB(hr)'!C108</f>
        <v>0.0000006292274293</v>
      </c>
      <c r="D102">
        <f>D81-'tau NZB(hr)'!D108</f>
        <v>-0.000003064036719</v>
      </c>
      <c r="E102">
        <f>E81-'tau NZB(hr)'!E108</f>
        <v>0.000004718727723</v>
      </c>
      <c r="F102">
        <f>F81-'tau NZB(hr)'!F108</f>
        <v>-0.00001303243334</v>
      </c>
      <c r="G102">
        <f>G81-'tau NZB(hr)'!G108</f>
        <v>0.00002821363159</v>
      </c>
      <c r="H102">
        <f>H81-'tau NZB(hr)'!H108</f>
        <v>-0.00001223199069</v>
      </c>
      <c r="I102">
        <f>I81-'tau NZB(hr)'!I108</f>
        <v>0.00004140415695</v>
      </c>
      <c r="J102">
        <f>J81-'tau NZB(hr)'!J108</f>
        <v>-0.0001772219548</v>
      </c>
      <c r="K102">
        <f>K81-'tau NZB(hr)'!K108</f>
        <v>0.0002702844795</v>
      </c>
      <c r="L102">
        <f>L81-'tau NZB(hr)'!L108</f>
        <v>-0.0002139757853</v>
      </c>
      <c r="M102">
        <f>M81-'tau NZB(hr)'!M108</f>
        <v>0.0001009936677</v>
      </c>
      <c r="N102">
        <f>N81-'tau NZB(hr)'!N108</f>
        <v>-0.00003560968617</v>
      </c>
      <c r="O102">
        <f>O81-'tau NZB(hr)'!O108</f>
        <v>0.000008190732842</v>
      </c>
      <c r="P102">
        <f>P81-'tau NZB(hr)'!P108</f>
        <v>-0.00000002206024874</v>
      </c>
      <c r="Q102">
        <f>Q81-'tau NZB(hr)'!Q108</f>
        <v>0.000000004563805333</v>
      </c>
      <c r="R102">
        <f>R81-'tau NZB(hr)'!R108</f>
        <v>0</v>
      </c>
      <c r="S102">
        <f>S81-'tau NZB(hr)'!S108</f>
        <v>-0.0000000001219271808</v>
      </c>
    </row>
    <row r="103">
      <c r="B103">
        <f>B82-'tau NZB(hr)'!B109</f>
        <v>0.000001752686149</v>
      </c>
      <c r="C103">
        <f>C82-'tau NZB(hr)'!C109</f>
        <v>-0.0000002946471795</v>
      </c>
      <c r="D103">
        <f>D82-'tau NZB(hr)'!D109</f>
        <v>-0.000008647530194</v>
      </c>
      <c r="E103">
        <f>E82-'tau NZB(hr)'!E109</f>
        <v>0.000006695277989</v>
      </c>
      <c r="F103">
        <f>F82-'tau NZB(hr)'!F109</f>
        <v>0.00004825844371</v>
      </c>
      <c r="G103">
        <f>G82-'tau NZB(hr)'!G109</f>
        <v>-0.00009618676268</v>
      </c>
      <c r="H103">
        <f>H82-'tau NZB(hr)'!H109</f>
        <v>0.0001409226097</v>
      </c>
      <c r="I103">
        <f>I82-'tau NZB(hr)'!I109</f>
        <v>-0.00008103065193</v>
      </c>
      <c r="J103">
        <f>J82-'tau NZB(hr)'!J109</f>
        <v>0.0001694937237</v>
      </c>
      <c r="K103">
        <f>K82-'tau NZB(hr)'!K109</f>
        <v>-0.0005313917063</v>
      </c>
      <c r="L103">
        <f>L82-'tau NZB(hr)'!L109</f>
        <v>0.0007361932658</v>
      </c>
      <c r="M103">
        <f>M82-'tau NZB(hr)'!M109</f>
        <v>-0.0005377142224</v>
      </c>
      <c r="N103">
        <f>N82-'tau NZB(hr)'!N109</f>
        <v>0.0002353573218</v>
      </c>
      <c r="O103">
        <f>O82-'tau NZB(hr)'!O109</f>
        <v>-0.00007659808034</v>
      </c>
      <c r="P103">
        <f>P82-'tau NZB(hr)'!P109</f>
        <v>0.00001620629337</v>
      </c>
      <c r="Q103">
        <f>Q82-'tau NZB(hr)'!Q109</f>
        <v>0.00000001455282472</v>
      </c>
      <c r="R103">
        <f>R82-'tau NZB(hr)'!R109</f>
        <v>-0.000000001162033565</v>
      </c>
      <c r="S103">
        <f>S82-'tau NZB(hr)'!S109</f>
        <v>-0.0000000002251982549</v>
      </c>
    </row>
    <row r="104">
      <c r="B104">
        <f>B83-'tau NZB(hr)'!B110</f>
        <v>0.000003157532774</v>
      </c>
      <c r="C104">
        <f>C83-'tau NZB(hr)'!C110</f>
        <v>0.00001949359165</v>
      </c>
      <c r="D104">
        <f>D83-'tau NZB(hr)'!D110</f>
        <v>-0.00001460174099</v>
      </c>
      <c r="E104">
        <f>E83-'tau NZB(hr)'!E110</f>
        <v>-0.000009803541616</v>
      </c>
      <c r="F104">
        <f>F83-'tau NZB(hr)'!F110</f>
        <v>-0.0000001592561603</v>
      </c>
      <c r="G104">
        <f>G83-'tau NZB(hr)'!G110</f>
        <v>0.0002400419908</v>
      </c>
      <c r="H104">
        <f>H83-'tau NZB(hr)'!H110</f>
        <v>-0.0003032274544</v>
      </c>
      <c r="I104">
        <f>I83-'tau NZB(hr)'!I110</f>
        <v>0.0003596092574</v>
      </c>
      <c r="J104">
        <f>J83-'tau NZB(hr)'!J110</f>
        <v>-0.0002234503627</v>
      </c>
      <c r="K104">
        <f>K83-'tau NZB(hr)'!K110</f>
        <v>0.0005894843489</v>
      </c>
      <c r="L104">
        <f>L83-'tau NZB(hr)'!L110</f>
        <v>-0.001553495415</v>
      </c>
      <c r="M104">
        <f>M83-'tau NZB(hr)'!M110</f>
        <v>0.0019486323</v>
      </c>
      <c r="N104">
        <f>N83-'tau NZB(hr)'!N110</f>
        <v>-0.001319888048</v>
      </c>
      <c r="O104">
        <f>O83-'tau NZB(hr)'!O110</f>
        <v>0.0005404064432</v>
      </c>
      <c r="P104">
        <f>P83-'tau NZB(hr)'!P110</f>
        <v>-0.0001650115009</v>
      </c>
      <c r="Q104">
        <f>Q83-'tau NZB(hr)'!Q110</f>
        <v>0.0000326872032</v>
      </c>
      <c r="R104">
        <f>R83-'tau NZB(hr)'!R110</f>
        <v>-0.000000008664301276</v>
      </c>
      <c r="S104">
        <f>S83-'tau NZB(hr)'!S110</f>
        <v>-0.0000000002411267184</v>
      </c>
    </row>
    <row r="105">
      <c r="B105">
        <f>B84-'tau NZB(hr)'!B111</f>
        <v>-0.000005308543976</v>
      </c>
      <c r="C105">
        <f>C84-'tau NZB(hr)'!C111</f>
        <v>0.0001155845821</v>
      </c>
      <c r="D105">
        <f>D84-'tau NZB(hr)'!D111</f>
        <v>0.00006100406335</v>
      </c>
      <c r="E105">
        <f>E84-'tau NZB(hr)'!E111</f>
        <v>-0.0002656541765</v>
      </c>
      <c r="F105">
        <f>F84-'tau NZB(hr)'!F111</f>
        <v>-0.00005599128781</v>
      </c>
      <c r="G105">
        <f>G84-'tau NZB(hr)'!G111</f>
        <v>0.000479362905</v>
      </c>
      <c r="H105">
        <f>H84-'tau NZB(hr)'!H111</f>
        <v>0.001333494205</v>
      </c>
      <c r="I105">
        <f>I84-'tau NZB(hr)'!I111</f>
        <v>-0.002415861934</v>
      </c>
      <c r="J105">
        <f>J84-'tau NZB(hr)'!J111</f>
        <v>0.001659078524</v>
      </c>
      <c r="K105">
        <f>K84-'tau NZB(hr)'!K111</f>
        <v>-0.0003216527402</v>
      </c>
      <c r="L105">
        <f>L84-'tau NZB(hr)'!L111</f>
        <v>0.001621257514</v>
      </c>
      <c r="M105">
        <f>M84-'tau NZB(hr)'!M111</f>
        <v>-0.004447095096</v>
      </c>
      <c r="N105">
        <f>N84-'tau NZB(hr)'!N111</f>
        <v>0.005115125328</v>
      </c>
      <c r="O105">
        <f>O84-'tau NZB(hr)'!O111</f>
        <v>-0.003190562129</v>
      </c>
      <c r="P105">
        <f>P84-'tau NZB(hr)'!P111</f>
        <v>0.001214180142</v>
      </c>
      <c r="Q105">
        <f>Q84-'tau NZB(hr)'!Q111</f>
        <v>-0.0003485328052</v>
      </c>
      <c r="R105">
        <f>R84-'tau NZB(hr)'!R111</f>
        <v>0.00006513025437</v>
      </c>
      <c r="S105">
        <f>S84-'tau NZB(hr)'!S111</f>
        <v>-0.0000000006712070899</v>
      </c>
    </row>
    <row r="108">
      <c r="B108" s="1" t="s">
        <v>94</v>
      </c>
      <c r="D108" s="1" t="s">
        <v>95</v>
      </c>
    </row>
    <row r="110">
      <c r="B110">
        <f>B67-'tau Tv(hr)'!B93</f>
        <v>0</v>
      </c>
      <c r="C110">
        <f>C67-'tau Tv(hr)'!C93</f>
        <v>0</v>
      </c>
      <c r="D110">
        <f>D67-'tau Tv(hr)'!D93</f>
        <v>0</v>
      </c>
      <c r="E110">
        <f>E67-'tau Tv(hr)'!E93</f>
        <v>0</v>
      </c>
      <c r="F110">
        <f>F67-'tau Tv(hr)'!F93</f>
        <v>0</v>
      </c>
      <c r="G110">
        <f>G67-'tau Tv(hr)'!G93</f>
        <v>0</v>
      </c>
      <c r="H110">
        <f>H67-'tau Tv(hr)'!H93</f>
        <v>0</v>
      </c>
      <c r="I110">
        <f>I67-'tau Tv(hr)'!I93</f>
        <v>0</v>
      </c>
      <c r="J110">
        <f>J67-'tau Tv(hr)'!J93</f>
        <v>0</v>
      </c>
      <c r="K110">
        <f>K67-'tau Tv(hr)'!K93</f>
        <v>0</v>
      </c>
      <c r="L110">
        <f>L67-'tau Tv(hr)'!L93</f>
        <v>0</v>
      </c>
      <c r="M110">
        <f>M67-'tau Tv(hr)'!M93</f>
        <v>0</v>
      </c>
      <c r="N110">
        <f>N67-'tau Tv(hr)'!N93</f>
        <v>0</v>
      </c>
      <c r="O110">
        <f>O67-'tau Tv(hr)'!O93</f>
        <v>0</v>
      </c>
      <c r="P110">
        <f>P67-'tau Tv(hr)'!P93</f>
        <v>0</v>
      </c>
      <c r="Q110">
        <f>Q67-'tau Tv(hr)'!Q93</f>
        <v>0</v>
      </c>
      <c r="R110">
        <f>R67-'tau Tv(hr)'!R93</f>
        <v>0</v>
      </c>
      <c r="S110">
        <f>S67-'tau Tv(hr)'!S93</f>
        <v>0</v>
      </c>
    </row>
    <row r="111">
      <c r="B111">
        <f>B68-'tau Tv(hr)'!B94</f>
        <v>0</v>
      </c>
      <c r="C111">
        <f>C68-'tau Tv(hr)'!C94</f>
        <v>0</v>
      </c>
      <c r="D111">
        <f>D68-'tau Tv(hr)'!D94</f>
        <v>0</v>
      </c>
      <c r="E111">
        <f>E68-'tau Tv(hr)'!E94</f>
        <v>0</v>
      </c>
      <c r="F111">
        <f>F68-'tau Tv(hr)'!F94</f>
        <v>0</v>
      </c>
      <c r="G111">
        <f>G68-'tau Tv(hr)'!G94</f>
        <v>0</v>
      </c>
      <c r="H111">
        <f>H68-'tau Tv(hr)'!H94</f>
        <v>0</v>
      </c>
      <c r="I111">
        <f>I68-'tau Tv(hr)'!I94</f>
        <v>0</v>
      </c>
      <c r="J111">
        <f>J68-'tau Tv(hr)'!J94</f>
        <v>0</v>
      </c>
      <c r="K111">
        <f>K68-'tau Tv(hr)'!K94</f>
        <v>0</v>
      </c>
      <c r="L111">
        <f>L68-'tau Tv(hr)'!L94</f>
        <v>0</v>
      </c>
      <c r="M111">
        <f>M68-'tau Tv(hr)'!M94</f>
        <v>0</v>
      </c>
      <c r="N111">
        <f>N68-'tau Tv(hr)'!N94</f>
        <v>0</v>
      </c>
      <c r="O111">
        <f>O68-'tau Tv(hr)'!O94</f>
        <v>0</v>
      </c>
      <c r="P111">
        <f>P68-'tau Tv(hr)'!P94</f>
        <v>0</v>
      </c>
      <c r="Q111">
        <f>Q68-'tau Tv(hr)'!Q94</f>
        <v>0</v>
      </c>
      <c r="R111">
        <f>R68-'tau Tv(hr)'!R94</f>
        <v>0</v>
      </c>
      <c r="S111">
        <f>S68-'tau Tv(hr)'!S94</f>
        <v>0</v>
      </c>
    </row>
    <row r="112">
      <c r="B112">
        <f>B69-'tau Tv(hr)'!B95</f>
        <v>0</v>
      </c>
      <c r="C112">
        <f>C69-'tau Tv(hr)'!C95</f>
        <v>0</v>
      </c>
      <c r="D112">
        <f>D69-'tau Tv(hr)'!D95</f>
        <v>0</v>
      </c>
      <c r="E112">
        <f>E69-'tau Tv(hr)'!E95</f>
        <v>0</v>
      </c>
      <c r="F112">
        <f>F69-'tau Tv(hr)'!F95</f>
        <v>0</v>
      </c>
      <c r="G112">
        <f>G69-'tau Tv(hr)'!G95</f>
        <v>0</v>
      </c>
      <c r="H112">
        <f>H69-'tau Tv(hr)'!H95</f>
        <v>0</v>
      </c>
      <c r="I112">
        <f>I69-'tau Tv(hr)'!I95</f>
        <v>0</v>
      </c>
      <c r="J112">
        <f>J69-'tau Tv(hr)'!J95</f>
        <v>0</v>
      </c>
      <c r="K112">
        <f>K69-'tau Tv(hr)'!K95</f>
        <v>0</v>
      </c>
      <c r="L112">
        <f>L69-'tau Tv(hr)'!L95</f>
        <v>0</v>
      </c>
      <c r="M112">
        <f>M69-'tau Tv(hr)'!M95</f>
        <v>0</v>
      </c>
      <c r="N112">
        <f>N69-'tau Tv(hr)'!N95</f>
        <v>0</v>
      </c>
      <c r="O112">
        <f>O69-'tau Tv(hr)'!O95</f>
        <v>0</v>
      </c>
      <c r="P112">
        <f>P69-'tau Tv(hr)'!P95</f>
        <v>0</v>
      </c>
      <c r="Q112">
        <f>Q69-'tau Tv(hr)'!Q95</f>
        <v>0</v>
      </c>
      <c r="R112">
        <f>R69-'tau Tv(hr)'!R95</f>
        <v>0</v>
      </c>
      <c r="S112">
        <f>S69-'tau Tv(hr)'!S95</f>
        <v>0</v>
      </c>
    </row>
    <row r="113">
      <c r="B113">
        <f>B70-'tau Tv(hr)'!B96</f>
        <v>0</v>
      </c>
      <c r="C113">
        <f>C70-'tau Tv(hr)'!C96</f>
        <v>0</v>
      </c>
      <c r="D113">
        <f>D70-'tau Tv(hr)'!D96</f>
        <v>0</v>
      </c>
      <c r="E113">
        <f>E70-'tau Tv(hr)'!E96</f>
        <v>0</v>
      </c>
      <c r="F113">
        <f>F70-'tau Tv(hr)'!F96</f>
        <v>0</v>
      </c>
      <c r="G113">
        <f>G70-'tau Tv(hr)'!G96</f>
        <v>0</v>
      </c>
      <c r="H113">
        <f>H70-'tau Tv(hr)'!H96</f>
        <v>0</v>
      </c>
      <c r="I113">
        <f>I70-'tau Tv(hr)'!I96</f>
        <v>0</v>
      </c>
      <c r="J113">
        <f>J70-'tau Tv(hr)'!J96</f>
        <v>0</v>
      </c>
      <c r="K113">
        <f>K70-'tau Tv(hr)'!K96</f>
        <v>0</v>
      </c>
      <c r="L113">
        <f>L70-'tau Tv(hr)'!L96</f>
        <v>0</v>
      </c>
      <c r="M113">
        <f>M70-'tau Tv(hr)'!M96</f>
        <v>0</v>
      </c>
      <c r="N113">
        <f>N70-'tau Tv(hr)'!N96</f>
        <v>0</v>
      </c>
      <c r="O113">
        <f>O70-'tau Tv(hr)'!O96</f>
        <v>0</v>
      </c>
      <c r="P113">
        <f>P70-'tau Tv(hr)'!P96</f>
        <v>0</v>
      </c>
      <c r="Q113">
        <f>Q70-'tau Tv(hr)'!Q96</f>
        <v>0</v>
      </c>
      <c r="R113">
        <f>R70-'tau Tv(hr)'!R96</f>
        <v>0</v>
      </c>
      <c r="S113">
        <f>S70-'tau Tv(hr)'!S96</f>
        <v>0</v>
      </c>
    </row>
    <row r="114">
      <c r="B114">
        <f>B71-'tau Tv(hr)'!B97</f>
        <v>0</v>
      </c>
      <c r="C114">
        <f>C71-'tau Tv(hr)'!C97</f>
        <v>0</v>
      </c>
      <c r="D114">
        <f>D71-'tau Tv(hr)'!D97</f>
        <v>0</v>
      </c>
      <c r="E114">
        <f>E71-'tau Tv(hr)'!E97</f>
        <v>0</v>
      </c>
      <c r="F114">
        <f>F71-'tau Tv(hr)'!F97</f>
        <v>0</v>
      </c>
      <c r="G114">
        <f>G71-'tau Tv(hr)'!G97</f>
        <v>0</v>
      </c>
      <c r="H114">
        <f>H71-'tau Tv(hr)'!H97</f>
        <v>0</v>
      </c>
      <c r="I114">
        <f>I71-'tau Tv(hr)'!I97</f>
        <v>0</v>
      </c>
      <c r="J114">
        <f>J71-'tau Tv(hr)'!J97</f>
        <v>0</v>
      </c>
      <c r="K114">
        <f>K71-'tau Tv(hr)'!K97</f>
        <v>0</v>
      </c>
      <c r="L114">
        <f>L71-'tau Tv(hr)'!L97</f>
        <v>0</v>
      </c>
      <c r="M114">
        <f>M71-'tau Tv(hr)'!M97</f>
        <v>0</v>
      </c>
      <c r="N114">
        <f>N71-'tau Tv(hr)'!N97</f>
        <v>0</v>
      </c>
      <c r="O114">
        <f>O71-'tau Tv(hr)'!O97</f>
        <v>0</v>
      </c>
      <c r="P114">
        <f>P71-'tau Tv(hr)'!P97</f>
        <v>0</v>
      </c>
      <c r="Q114">
        <f>Q71-'tau Tv(hr)'!Q97</f>
        <v>0</v>
      </c>
      <c r="R114">
        <f>R71-'tau Tv(hr)'!R97</f>
        <v>0</v>
      </c>
      <c r="S114">
        <f>S71-'tau Tv(hr)'!S97</f>
        <v>0</v>
      </c>
    </row>
    <row r="115">
      <c r="B115">
        <f>B72-'tau Tv(hr)'!B98</f>
        <v>0</v>
      </c>
      <c r="C115">
        <f>C72-'tau Tv(hr)'!C98</f>
        <v>0</v>
      </c>
      <c r="D115">
        <f>D72-'tau Tv(hr)'!D98</f>
        <v>0</v>
      </c>
      <c r="E115">
        <f>E72-'tau Tv(hr)'!E98</f>
        <v>0</v>
      </c>
      <c r="F115">
        <f>F72-'tau Tv(hr)'!F98</f>
        <v>0</v>
      </c>
      <c r="G115">
        <f>G72-'tau Tv(hr)'!G98</f>
        <v>0</v>
      </c>
      <c r="H115">
        <f>H72-'tau Tv(hr)'!H98</f>
        <v>0</v>
      </c>
      <c r="I115">
        <f>I72-'tau Tv(hr)'!I98</f>
        <v>0</v>
      </c>
      <c r="J115">
        <f>J72-'tau Tv(hr)'!J98</f>
        <v>0</v>
      </c>
      <c r="K115">
        <f>K72-'tau Tv(hr)'!K98</f>
        <v>0</v>
      </c>
      <c r="L115">
        <f>L72-'tau Tv(hr)'!L98</f>
        <v>0</v>
      </c>
      <c r="M115">
        <f>M72-'tau Tv(hr)'!M98</f>
        <v>0</v>
      </c>
      <c r="N115">
        <f>N72-'tau Tv(hr)'!N98</f>
        <v>0</v>
      </c>
      <c r="O115">
        <f>O72-'tau Tv(hr)'!O98</f>
        <v>0</v>
      </c>
      <c r="P115">
        <f>P72-'tau Tv(hr)'!P98</f>
        <v>0</v>
      </c>
      <c r="Q115">
        <f>Q72-'tau Tv(hr)'!Q98</f>
        <v>0</v>
      </c>
      <c r="R115">
        <f>R72-'tau Tv(hr)'!R98</f>
        <v>0</v>
      </c>
      <c r="S115">
        <f>S72-'tau Tv(hr)'!S98</f>
        <v>0</v>
      </c>
    </row>
    <row r="116">
      <c r="B116">
        <f>B73-'tau Tv(hr)'!B99</f>
        <v>0</v>
      </c>
      <c r="C116">
        <f>C73-'tau Tv(hr)'!C99</f>
        <v>0</v>
      </c>
      <c r="D116">
        <f>D73-'tau Tv(hr)'!D99</f>
        <v>0</v>
      </c>
      <c r="E116">
        <f>E73-'tau Tv(hr)'!E99</f>
        <v>0</v>
      </c>
      <c r="F116">
        <f>F73-'tau Tv(hr)'!F99</f>
        <v>0</v>
      </c>
      <c r="G116">
        <f>G73-'tau Tv(hr)'!G99</f>
        <v>0</v>
      </c>
      <c r="H116">
        <f>H73-'tau Tv(hr)'!H99</f>
        <v>0</v>
      </c>
      <c r="I116">
        <f>I73-'tau Tv(hr)'!I99</f>
        <v>0</v>
      </c>
      <c r="J116">
        <f>J73-'tau Tv(hr)'!J99</f>
        <v>0</v>
      </c>
      <c r="K116">
        <f>K73-'tau Tv(hr)'!K99</f>
        <v>0</v>
      </c>
      <c r="L116">
        <f>L73-'tau Tv(hr)'!L99</f>
        <v>0</v>
      </c>
      <c r="M116">
        <f>M73-'tau Tv(hr)'!M99</f>
        <v>0</v>
      </c>
      <c r="N116">
        <f>N73-'tau Tv(hr)'!N99</f>
        <v>0</v>
      </c>
      <c r="O116">
        <f>O73-'tau Tv(hr)'!O99</f>
        <v>0</v>
      </c>
      <c r="P116">
        <f>P73-'tau Tv(hr)'!P99</f>
        <v>0</v>
      </c>
      <c r="Q116">
        <f>Q73-'tau Tv(hr)'!Q99</f>
        <v>0</v>
      </c>
      <c r="R116">
        <f>R73-'tau Tv(hr)'!R99</f>
        <v>0</v>
      </c>
      <c r="S116">
        <f>S73-'tau Tv(hr)'!S99</f>
        <v>0</v>
      </c>
    </row>
    <row r="117">
      <c r="B117">
        <f>B74-'tau Tv(hr)'!B100</f>
        <v>0</v>
      </c>
      <c r="C117">
        <f>C74-'tau Tv(hr)'!C100</f>
        <v>0</v>
      </c>
      <c r="D117">
        <f>D74-'tau Tv(hr)'!D100</f>
        <v>0</v>
      </c>
      <c r="E117">
        <f>E74-'tau Tv(hr)'!E100</f>
        <v>0</v>
      </c>
      <c r="F117">
        <f>F74-'tau Tv(hr)'!F100</f>
        <v>0</v>
      </c>
      <c r="G117">
        <f>G74-'tau Tv(hr)'!G100</f>
        <v>0</v>
      </c>
      <c r="H117">
        <f>H74-'tau Tv(hr)'!H100</f>
        <v>0</v>
      </c>
      <c r="I117">
        <f>I74-'tau Tv(hr)'!I100</f>
        <v>0</v>
      </c>
      <c r="J117">
        <f>J74-'tau Tv(hr)'!J100</f>
        <v>0</v>
      </c>
      <c r="K117">
        <f>K74-'tau Tv(hr)'!K100</f>
        <v>0</v>
      </c>
      <c r="L117">
        <f>L74-'tau Tv(hr)'!L100</f>
        <v>0</v>
      </c>
      <c r="M117">
        <f>M74-'tau Tv(hr)'!M100</f>
        <v>0</v>
      </c>
      <c r="N117">
        <f>N74-'tau Tv(hr)'!N100</f>
        <v>0</v>
      </c>
      <c r="O117">
        <f>O74-'tau Tv(hr)'!O100</f>
        <v>0</v>
      </c>
      <c r="P117">
        <f>P74-'tau Tv(hr)'!P100</f>
        <v>0</v>
      </c>
      <c r="Q117">
        <f>Q74-'tau Tv(hr)'!Q100</f>
        <v>0</v>
      </c>
      <c r="R117">
        <f>R74-'tau Tv(hr)'!R100</f>
        <v>0</v>
      </c>
      <c r="S117">
        <f>S74-'tau Tv(hr)'!S100</f>
        <v>0</v>
      </c>
    </row>
    <row r="118">
      <c r="B118">
        <f>B75-'tau Tv(hr)'!B101</f>
        <v>0</v>
      </c>
      <c r="C118">
        <f>C75-'tau Tv(hr)'!C101</f>
        <v>0</v>
      </c>
      <c r="D118">
        <f>D75-'tau Tv(hr)'!D101</f>
        <v>0</v>
      </c>
      <c r="E118">
        <f>E75-'tau Tv(hr)'!E101</f>
        <v>0</v>
      </c>
      <c r="F118">
        <f>F75-'tau Tv(hr)'!F101</f>
        <v>0</v>
      </c>
      <c r="G118">
        <f>G75-'tau Tv(hr)'!G101</f>
        <v>0</v>
      </c>
      <c r="H118">
        <f>H75-'tau Tv(hr)'!H101</f>
        <v>0</v>
      </c>
      <c r="I118">
        <f>I75-'tau Tv(hr)'!I101</f>
        <v>0</v>
      </c>
      <c r="J118">
        <f>J75-'tau Tv(hr)'!J101</f>
        <v>0</v>
      </c>
      <c r="K118">
        <f>K75-'tau Tv(hr)'!K101</f>
        <v>0</v>
      </c>
      <c r="L118">
        <f>L75-'tau Tv(hr)'!L101</f>
        <v>0</v>
      </c>
      <c r="M118">
        <f>M75-'tau Tv(hr)'!M101</f>
        <v>0</v>
      </c>
      <c r="N118">
        <f>N75-'tau Tv(hr)'!N101</f>
        <v>0</v>
      </c>
      <c r="O118">
        <f>O75-'tau Tv(hr)'!O101</f>
        <v>0</v>
      </c>
      <c r="P118">
        <f>P75-'tau Tv(hr)'!P101</f>
        <v>0</v>
      </c>
      <c r="Q118">
        <f>Q75-'tau Tv(hr)'!Q101</f>
        <v>0</v>
      </c>
      <c r="R118">
        <f>R75-'tau Tv(hr)'!R101</f>
        <v>0</v>
      </c>
      <c r="S118">
        <f>S75-'tau Tv(hr)'!S101</f>
        <v>0</v>
      </c>
    </row>
    <row r="119">
      <c r="B119">
        <f>B76-'tau Tv(hr)'!B102</f>
        <v>0</v>
      </c>
      <c r="C119">
        <f>C76-'tau Tv(hr)'!C102</f>
        <v>0</v>
      </c>
      <c r="D119">
        <f>D76-'tau Tv(hr)'!D102</f>
        <v>0</v>
      </c>
      <c r="E119">
        <f>E76-'tau Tv(hr)'!E102</f>
        <v>0</v>
      </c>
      <c r="F119">
        <f>F76-'tau Tv(hr)'!F102</f>
        <v>0</v>
      </c>
      <c r="G119">
        <f>G76-'tau Tv(hr)'!G102</f>
        <v>0</v>
      </c>
      <c r="H119">
        <f>H76-'tau Tv(hr)'!H102</f>
        <v>0</v>
      </c>
      <c r="I119">
        <f>I76-'tau Tv(hr)'!I102</f>
        <v>0</v>
      </c>
      <c r="J119">
        <f>J76-'tau Tv(hr)'!J102</f>
        <v>0</v>
      </c>
      <c r="K119">
        <f>K76-'tau Tv(hr)'!K102</f>
        <v>0</v>
      </c>
      <c r="L119">
        <f>L76-'tau Tv(hr)'!L102</f>
        <v>0</v>
      </c>
      <c r="M119">
        <f>M76-'tau Tv(hr)'!M102</f>
        <v>0</v>
      </c>
      <c r="N119">
        <f>N76-'tau Tv(hr)'!N102</f>
        <v>0</v>
      </c>
      <c r="O119">
        <f>O76-'tau Tv(hr)'!O102</f>
        <v>0</v>
      </c>
      <c r="P119">
        <f>P76-'tau Tv(hr)'!P102</f>
        <v>0</v>
      </c>
      <c r="Q119">
        <f>Q76-'tau Tv(hr)'!Q102</f>
        <v>0</v>
      </c>
      <c r="R119">
        <f>R76-'tau Tv(hr)'!R102</f>
        <v>0</v>
      </c>
      <c r="S119">
        <f>S76-'tau Tv(hr)'!S102</f>
        <v>0</v>
      </c>
    </row>
    <row r="120">
      <c r="B120">
        <f>B77-'tau Tv(hr)'!B103</f>
        <v>0</v>
      </c>
      <c r="C120">
        <f>C77-'tau Tv(hr)'!C103</f>
        <v>0</v>
      </c>
      <c r="D120">
        <f>D77-'tau Tv(hr)'!D103</f>
        <v>0</v>
      </c>
      <c r="E120">
        <f>E77-'tau Tv(hr)'!E103</f>
        <v>0</v>
      </c>
      <c r="F120">
        <f>F77-'tau Tv(hr)'!F103</f>
        <v>0</v>
      </c>
      <c r="G120">
        <f>G77-'tau Tv(hr)'!G103</f>
        <v>0</v>
      </c>
      <c r="H120">
        <f>H77-'tau Tv(hr)'!H103</f>
        <v>0</v>
      </c>
      <c r="I120">
        <f>I77-'tau Tv(hr)'!I103</f>
        <v>0</v>
      </c>
      <c r="J120">
        <f>J77-'tau Tv(hr)'!J103</f>
        <v>0</v>
      </c>
      <c r="K120">
        <f>K77-'tau Tv(hr)'!K103</f>
        <v>0</v>
      </c>
      <c r="L120">
        <f>L77-'tau Tv(hr)'!L103</f>
        <v>0</v>
      </c>
      <c r="M120">
        <f>M77-'tau Tv(hr)'!M103</f>
        <v>0</v>
      </c>
      <c r="N120">
        <f>N77-'tau Tv(hr)'!N103</f>
        <v>0</v>
      </c>
      <c r="O120">
        <f>O77-'tau Tv(hr)'!O103</f>
        <v>0</v>
      </c>
      <c r="P120">
        <f>P77-'tau Tv(hr)'!P103</f>
        <v>0</v>
      </c>
      <c r="Q120">
        <f>Q77-'tau Tv(hr)'!Q103</f>
        <v>0</v>
      </c>
      <c r="R120">
        <f>R77-'tau Tv(hr)'!R103</f>
        <v>0</v>
      </c>
      <c r="S120">
        <f>S77-'tau Tv(hr)'!S103</f>
        <v>0</v>
      </c>
    </row>
    <row r="121">
      <c r="B121">
        <f>B78-'tau Tv(hr)'!B104</f>
        <v>0</v>
      </c>
      <c r="C121">
        <f>C78-'tau Tv(hr)'!C104</f>
        <v>0</v>
      </c>
      <c r="D121">
        <f>D78-'tau Tv(hr)'!D104</f>
        <v>0</v>
      </c>
      <c r="E121">
        <f>E78-'tau Tv(hr)'!E104</f>
        <v>0</v>
      </c>
      <c r="F121">
        <f>F78-'tau Tv(hr)'!F104</f>
        <v>0</v>
      </c>
      <c r="G121">
        <f>G78-'tau Tv(hr)'!G104</f>
        <v>0</v>
      </c>
      <c r="H121">
        <f>H78-'tau Tv(hr)'!H104</f>
        <v>0</v>
      </c>
      <c r="I121">
        <f>I78-'tau Tv(hr)'!I104</f>
        <v>0</v>
      </c>
      <c r="J121">
        <f>J78-'tau Tv(hr)'!J104</f>
        <v>0</v>
      </c>
      <c r="K121">
        <f>K78-'tau Tv(hr)'!K104</f>
        <v>0</v>
      </c>
      <c r="L121">
        <f>L78-'tau Tv(hr)'!L104</f>
        <v>0</v>
      </c>
      <c r="M121">
        <f>M78-'tau Tv(hr)'!M104</f>
        <v>0</v>
      </c>
      <c r="N121">
        <f>N78-'tau Tv(hr)'!N104</f>
        <v>0</v>
      </c>
      <c r="O121">
        <f>O78-'tau Tv(hr)'!O104</f>
        <v>0</v>
      </c>
      <c r="P121">
        <f>P78-'tau Tv(hr)'!P104</f>
        <v>0</v>
      </c>
      <c r="Q121">
        <f>Q78-'tau Tv(hr)'!Q104</f>
        <v>0</v>
      </c>
      <c r="R121">
        <f>R78-'tau Tv(hr)'!R104</f>
        <v>0</v>
      </c>
      <c r="S121">
        <f>S78-'tau Tv(hr)'!S104</f>
        <v>0</v>
      </c>
    </row>
    <row r="122">
      <c r="B122">
        <f>B79-'tau Tv(hr)'!B105</f>
        <v>0</v>
      </c>
      <c r="C122">
        <f>C79-'tau Tv(hr)'!C105</f>
        <v>0</v>
      </c>
      <c r="D122">
        <f>D79-'tau Tv(hr)'!D105</f>
        <v>0</v>
      </c>
      <c r="E122">
        <f>E79-'tau Tv(hr)'!E105</f>
        <v>0</v>
      </c>
      <c r="F122">
        <f>F79-'tau Tv(hr)'!F105</f>
        <v>0</v>
      </c>
      <c r="G122">
        <f>G79-'tau Tv(hr)'!G105</f>
        <v>0</v>
      </c>
      <c r="H122">
        <f>H79-'tau Tv(hr)'!H105</f>
        <v>0</v>
      </c>
      <c r="I122">
        <f>I79-'tau Tv(hr)'!I105</f>
        <v>0</v>
      </c>
      <c r="J122">
        <f>J79-'tau Tv(hr)'!J105</f>
        <v>0</v>
      </c>
      <c r="K122">
        <f>K79-'tau Tv(hr)'!K105</f>
        <v>0</v>
      </c>
      <c r="L122">
        <f>L79-'tau Tv(hr)'!L105</f>
        <v>0</v>
      </c>
      <c r="M122">
        <f>M79-'tau Tv(hr)'!M105</f>
        <v>0</v>
      </c>
      <c r="N122">
        <f>N79-'tau Tv(hr)'!N105</f>
        <v>0</v>
      </c>
      <c r="O122">
        <f>O79-'tau Tv(hr)'!O105</f>
        <v>0</v>
      </c>
      <c r="P122">
        <f>P79-'tau Tv(hr)'!P105</f>
        <v>0</v>
      </c>
      <c r="Q122">
        <f>Q79-'tau Tv(hr)'!Q105</f>
        <v>0</v>
      </c>
      <c r="R122">
        <f>R79-'tau Tv(hr)'!R105</f>
        <v>0</v>
      </c>
      <c r="S122">
        <f>S79-'tau Tv(hr)'!S105</f>
        <v>0</v>
      </c>
    </row>
    <row r="123">
      <c r="B123">
        <f>B80-'tau Tv(hr)'!B106</f>
        <v>0</v>
      </c>
      <c r="C123">
        <f>C80-'tau Tv(hr)'!C106</f>
        <v>0</v>
      </c>
      <c r="D123">
        <f>D80-'tau Tv(hr)'!D106</f>
        <v>0</v>
      </c>
      <c r="E123">
        <f>E80-'tau Tv(hr)'!E106</f>
        <v>0</v>
      </c>
      <c r="F123">
        <f>F80-'tau Tv(hr)'!F106</f>
        <v>0</v>
      </c>
      <c r="G123">
        <f>G80-'tau Tv(hr)'!G106</f>
        <v>0</v>
      </c>
      <c r="H123">
        <f>H80-'tau Tv(hr)'!H106</f>
        <v>0</v>
      </c>
      <c r="I123">
        <f>I80-'tau Tv(hr)'!I106</f>
        <v>0</v>
      </c>
      <c r="J123">
        <f>J80-'tau Tv(hr)'!J106</f>
        <v>0</v>
      </c>
      <c r="K123">
        <f>K80-'tau Tv(hr)'!K106</f>
        <v>0</v>
      </c>
      <c r="L123">
        <f>L80-'tau Tv(hr)'!L106</f>
        <v>0</v>
      </c>
      <c r="M123">
        <f>M80-'tau Tv(hr)'!M106</f>
        <v>0</v>
      </c>
      <c r="N123">
        <f>N80-'tau Tv(hr)'!N106</f>
        <v>0</v>
      </c>
      <c r="O123">
        <f>O80-'tau Tv(hr)'!O106</f>
        <v>0</v>
      </c>
      <c r="P123">
        <f>P80-'tau Tv(hr)'!P106</f>
        <v>0</v>
      </c>
      <c r="Q123">
        <f>Q80-'tau Tv(hr)'!Q106</f>
        <v>0</v>
      </c>
      <c r="R123">
        <f>R80-'tau Tv(hr)'!R106</f>
        <v>0</v>
      </c>
      <c r="S123">
        <f>S80-'tau Tv(hr)'!S106</f>
        <v>0</v>
      </c>
    </row>
    <row r="124">
      <c r="B124">
        <f>B81-'tau Tv(hr)'!B107</f>
        <v>0</v>
      </c>
      <c r="C124">
        <f>C81-'tau Tv(hr)'!C107</f>
        <v>0</v>
      </c>
      <c r="D124">
        <f>D81-'tau Tv(hr)'!D107</f>
        <v>0</v>
      </c>
      <c r="E124">
        <f>E81-'tau Tv(hr)'!E107</f>
        <v>0</v>
      </c>
      <c r="F124">
        <f>F81-'tau Tv(hr)'!F107</f>
        <v>0</v>
      </c>
      <c r="G124">
        <f>G81-'tau Tv(hr)'!G107</f>
        <v>0</v>
      </c>
      <c r="H124">
        <f>H81-'tau Tv(hr)'!H107</f>
        <v>0</v>
      </c>
      <c r="I124">
        <f>I81-'tau Tv(hr)'!I107</f>
        <v>0</v>
      </c>
      <c r="J124">
        <f>J81-'tau Tv(hr)'!J107</f>
        <v>0</v>
      </c>
      <c r="K124">
        <f>K81-'tau Tv(hr)'!K107</f>
        <v>0</v>
      </c>
      <c r="L124">
        <f>L81-'tau Tv(hr)'!L107</f>
        <v>0</v>
      </c>
      <c r="M124">
        <f>M81-'tau Tv(hr)'!M107</f>
        <v>0</v>
      </c>
      <c r="N124">
        <f>N81-'tau Tv(hr)'!N107</f>
        <v>0</v>
      </c>
      <c r="O124">
        <f>O81-'tau Tv(hr)'!O107</f>
        <v>0</v>
      </c>
      <c r="P124">
        <f>P81-'tau Tv(hr)'!P107</f>
        <v>0</v>
      </c>
      <c r="Q124">
        <f>Q81-'tau Tv(hr)'!Q107</f>
        <v>0</v>
      </c>
      <c r="R124">
        <f>R81-'tau Tv(hr)'!R107</f>
        <v>0</v>
      </c>
      <c r="S124">
        <f>S81-'tau Tv(hr)'!S107</f>
        <v>0</v>
      </c>
    </row>
    <row r="125">
      <c r="B125">
        <f>B82-'tau Tv(hr)'!B108</f>
        <v>0</v>
      </c>
      <c r="C125">
        <f>C82-'tau Tv(hr)'!C108</f>
        <v>0</v>
      </c>
      <c r="D125">
        <f>D82-'tau Tv(hr)'!D108</f>
        <v>0</v>
      </c>
      <c r="E125">
        <f>E82-'tau Tv(hr)'!E108</f>
        <v>0</v>
      </c>
      <c r="F125">
        <f>F82-'tau Tv(hr)'!F108</f>
        <v>0</v>
      </c>
      <c r="G125">
        <f>G82-'tau Tv(hr)'!G108</f>
        <v>0</v>
      </c>
      <c r="H125">
        <f>H82-'tau Tv(hr)'!H108</f>
        <v>0</v>
      </c>
      <c r="I125">
        <f>I82-'tau Tv(hr)'!I108</f>
        <v>0</v>
      </c>
      <c r="J125">
        <f>J82-'tau Tv(hr)'!J108</f>
        <v>0</v>
      </c>
      <c r="K125">
        <f>K82-'tau Tv(hr)'!K108</f>
        <v>0</v>
      </c>
      <c r="L125">
        <f>L82-'tau Tv(hr)'!L108</f>
        <v>0</v>
      </c>
      <c r="M125">
        <f>M82-'tau Tv(hr)'!M108</f>
        <v>0</v>
      </c>
      <c r="N125">
        <f>N82-'tau Tv(hr)'!N108</f>
        <v>0</v>
      </c>
      <c r="O125">
        <f>O82-'tau Tv(hr)'!O108</f>
        <v>0</v>
      </c>
      <c r="P125">
        <f>P82-'tau Tv(hr)'!P108</f>
        <v>0</v>
      </c>
      <c r="Q125">
        <f>Q82-'tau Tv(hr)'!Q108</f>
        <v>0</v>
      </c>
      <c r="R125">
        <f>R82-'tau Tv(hr)'!R108</f>
        <v>0</v>
      </c>
      <c r="S125">
        <f>S82-'tau Tv(hr)'!S108</f>
        <v>0</v>
      </c>
    </row>
    <row r="126">
      <c r="B126">
        <f>B83-'tau Tv(hr)'!B109</f>
        <v>0</v>
      </c>
      <c r="C126">
        <f>C83-'tau Tv(hr)'!C109</f>
        <v>0</v>
      </c>
      <c r="D126">
        <f>D83-'tau Tv(hr)'!D109</f>
        <v>0</v>
      </c>
      <c r="E126">
        <f>E83-'tau Tv(hr)'!E109</f>
        <v>0</v>
      </c>
      <c r="F126">
        <f>F83-'tau Tv(hr)'!F109</f>
        <v>0</v>
      </c>
      <c r="G126">
        <f>G83-'tau Tv(hr)'!G109</f>
        <v>0</v>
      </c>
      <c r="H126">
        <f>H83-'tau Tv(hr)'!H109</f>
        <v>0</v>
      </c>
      <c r="I126">
        <f>I83-'tau Tv(hr)'!I109</f>
        <v>0</v>
      </c>
      <c r="J126">
        <f>J83-'tau Tv(hr)'!J109</f>
        <v>0</v>
      </c>
      <c r="K126">
        <f>K83-'tau Tv(hr)'!K109</f>
        <v>0</v>
      </c>
      <c r="L126">
        <f>L83-'tau Tv(hr)'!L109</f>
        <v>0</v>
      </c>
      <c r="M126">
        <f>M83-'tau Tv(hr)'!M109</f>
        <v>0</v>
      </c>
      <c r="N126">
        <f>N83-'tau Tv(hr)'!N109</f>
        <v>0</v>
      </c>
      <c r="O126">
        <f>O83-'tau Tv(hr)'!O109</f>
        <v>0</v>
      </c>
      <c r="P126">
        <f>P83-'tau Tv(hr)'!P109</f>
        <v>0</v>
      </c>
      <c r="Q126">
        <f>Q83-'tau Tv(hr)'!Q109</f>
        <v>0</v>
      </c>
      <c r="R126">
        <f>R83-'tau Tv(hr)'!R109</f>
        <v>0</v>
      </c>
      <c r="S126">
        <f>S83-'tau Tv(hr)'!S109</f>
        <v>0</v>
      </c>
    </row>
    <row r="127">
      <c r="B127">
        <f>B84-'tau Tv(hr)'!B110</f>
        <v>0</v>
      </c>
      <c r="C127">
        <f>C84-'tau Tv(hr)'!C110</f>
        <v>0</v>
      </c>
      <c r="D127">
        <f>D84-'tau Tv(hr)'!D110</f>
        <v>0</v>
      </c>
      <c r="E127">
        <f>E84-'tau Tv(hr)'!E110</f>
        <v>0</v>
      </c>
      <c r="F127">
        <f>F84-'tau Tv(hr)'!F110</f>
        <v>0</v>
      </c>
      <c r="G127">
        <f>G84-'tau Tv(hr)'!G110</f>
        <v>0</v>
      </c>
      <c r="H127">
        <f>H84-'tau Tv(hr)'!H110</f>
        <v>0</v>
      </c>
      <c r="I127">
        <f>I84-'tau Tv(hr)'!I110</f>
        <v>0</v>
      </c>
      <c r="J127">
        <f>J84-'tau Tv(hr)'!J110</f>
        <v>0</v>
      </c>
      <c r="K127">
        <f>K84-'tau Tv(hr)'!K110</f>
        <v>0</v>
      </c>
      <c r="L127">
        <f>L84-'tau Tv(hr)'!L110</f>
        <v>0</v>
      </c>
      <c r="M127">
        <f>M84-'tau Tv(hr)'!M110</f>
        <v>0</v>
      </c>
      <c r="N127">
        <f>N84-'tau Tv(hr)'!N110</f>
        <v>0</v>
      </c>
      <c r="O127">
        <f>O84-'tau Tv(hr)'!O110</f>
        <v>0</v>
      </c>
      <c r="P127">
        <f>P84-'tau Tv(hr)'!P110</f>
        <v>0</v>
      </c>
      <c r="Q127">
        <f>Q84-'tau Tv(hr)'!Q110</f>
        <v>0</v>
      </c>
      <c r="R127">
        <f>R84-'tau Tv(hr)'!R110</f>
        <v>0</v>
      </c>
      <c r="S127">
        <f>S84-'tau Tv(hr)'!S110</f>
        <v>0</v>
      </c>
    </row>
    <row r="128">
      <c r="B128">
        <f>B85-'tau Tv(hr)'!B111</f>
        <v>0</v>
      </c>
      <c r="C128">
        <f>C85-'tau Tv(hr)'!C111</f>
        <v>0</v>
      </c>
      <c r="D128">
        <f>D85-'tau Tv(hr)'!D111</f>
        <v>0</v>
      </c>
      <c r="E128">
        <f>E85-'tau Tv(hr)'!E111</f>
        <v>0</v>
      </c>
      <c r="F128">
        <f>F85-'tau Tv(hr)'!F111</f>
        <v>0</v>
      </c>
      <c r="G128">
        <f>G85-'tau Tv(hr)'!G111</f>
        <v>0</v>
      </c>
      <c r="H128">
        <f>H85-'tau Tv(hr)'!H111</f>
        <v>0</v>
      </c>
      <c r="I128">
        <f>I85-'tau Tv(hr)'!I111</f>
        <v>0</v>
      </c>
      <c r="J128">
        <f>J85-'tau Tv(hr)'!J111</f>
        <v>0</v>
      </c>
      <c r="K128">
        <f>K85-'tau Tv(hr)'!K111</f>
        <v>0</v>
      </c>
      <c r="L128">
        <f>L85-'tau Tv(hr)'!L111</f>
        <v>0</v>
      </c>
      <c r="M128">
        <f>M85-'tau Tv(hr)'!M111</f>
        <v>0</v>
      </c>
      <c r="N128">
        <f>N85-'tau Tv(hr)'!N111</f>
        <v>0</v>
      </c>
      <c r="O128">
        <f>O85-'tau Tv(hr)'!O111</f>
        <v>0</v>
      </c>
      <c r="P128">
        <f>P85-'tau Tv(hr)'!P111</f>
        <v>0</v>
      </c>
      <c r="Q128">
        <f>Q85-'tau Tv(hr)'!Q111</f>
        <v>0</v>
      </c>
      <c r="R128">
        <f>R85-'tau Tv(hr)'!R111</f>
        <v>0</v>
      </c>
      <c r="S128">
        <f>S85-'tau Tv(hr)'!S111</f>
        <v>0</v>
      </c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46" width="9.57"/>
  </cols>
  <sheetData>
    <row r="2">
      <c r="A2" s="56"/>
      <c r="B2" s="56" t="s">
        <v>81</v>
      </c>
      <c r="C2" s="57"/>
      <c r="D2" s="57"/>
      <c r="E2" s="57"/>
      <c r="F2" s="57"/>
      <c r="G2" s="57"/>
      <c r="H2" s="56"/>
      <c r="I2" s="57"/>
      <c r="J2" s="57"/>
      <c r="K2" s="57"/>
      <c r="L2" s="57"/>
      <c r="M2" s="57"/>
      <c r="N2" s="58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</row>
    <row r="3">
      <c r="A3" s="56"/>
      <c r="B3" s="114" t="s">
        <v>18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57"/>
      <c r="P3" s="57"/>
      <c r="Q3" s="57"/>
      <c r="R3" s="57"/>
      <c r="S3" s="57"/>
      <c r="T3" s="57"/>
      <c r="U3" s="57"/>
      <c r="V3" s="115" t="str">
        <f>"V("&amp;presentazione!C19&amp;")"</f>
        <v>V(3)</v>
      </c>
      <c r="W3" s="57"/>
      <c r="X3" s="114" t="s">
        <v>82</v>
      </c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4">
      <c r="A4" s="56"/>
      <c r="B4" s="56">
        <v>1.0</v>
      </c>
      <c r="C4" s="59">
        <f>'tau NZB(hr)'!B94</f>
        <v>1</v>
      </c>
      <c r="D4" s="59">
        <f>'tau NZB(hr)'!C94</f>
        <v>0</v>
      </c>
      <c r="E4" s="59">
        <f>'tau NZB(hr)'!D94</f>
        <v>0</v>
      </c>
      <c r="F4" s="59">
        <f>'tau NZB(hr)'!E94</f>
        <v>0</v>
      </c>
      <c r="G4" s="59">
        <f>'tau NZB(hr)'!F94</f>
        <v>0</v>
      </c>
      <c r="H4" s="59">
        <f>'tau NZB(hr)'!G94</f>
        <v>0</v>
      </c>
      <c r="I4" s="59">
        <f>'tau NZB(hr)'!H94</f>
        <v>0</v>
      </c>
      <c r="J4" s="59">
        <f>'tau NZB(hr)'!I94</f>
        <v>0</v>
      </c>
      <c r="K4" s="59">
        <f>'tau NZB(hr)'!J94</f>
        <v>0</v>
      </c>
      <c r="L4" s="59">
        <f>'tau NZB(hr)'!K94</f>
        <v>0</v>
      </c>
      <c r="M4" s="59">
        <f>'tau NZB(hr)'!L94</f>
        <v>0</v>
      </c>
      <c r="N4" s="59">
        <f>'tau NZB(hr)'!M94</f>
        <v>0</v>
      </c>
      <c r="O4" s="59">
        <f>'tau NZB(hr)'!N94</f>
        <v>0</v>
      </c>
      <c r="P4" s="59">
        <f>'tau NZB(hr)'!O94</f>
        <v>0</v>
      </c>
      <c r="Q4" s="59">
        <f>'tau NZB(hr)'!P94</f>
        <v>0</v>
      </c>
      <c r="R4" s="59">
        <f>'tau NZB(hr)'!Q94</f>
        <v>0</v>
      </c>
      <c r="S4" s="59">
        <f>'tau NZB(hr)'!R94</f>
        <v>0</v>
      </c>
      <c r="T4" s="59">
        <f>'tau NZB(hr)'!S94</f>
        <v>0</v>
      </c>
      <c r="U4" s="57"/>
      <c r="V4" s="59">
        <f>vettori!C14</f>
        <v>3</v>
      </c>
      <c r="W4" s="57"/>
      <c r="X4" s="59">
        <f t="array" ref="X4:X21">mmult(C4:T21,V4:V21)</f>
        <v>3</v>
      </c>
      <c r="Y4" s="116"/>
      <c r="Z4" s="116"/>
      <c r="AA4" s="116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</row>
    <row r="5">
      <c r="A5" s="57"/>
      <c r="B5" s="57">
        <f t="shared" ref="B5:B21" si="1">B4+1</f>
        <v>2</v>
      </c>
      <c r="C5" s="59">
        <f>'tau NZB(hr)'!B95</f>
        <v>1.999999999</v>
      </c>
      <c r="D5" s="59">
        <f>'tau NZB(hr)'!C95</f>
        <v>1</v>
      </c>
      <c r="E5" s="59">
        <f>'tau NZB(hr)'!D95</f>
        <v>0</v>
      </c>
      <c r="F5" s="59">
        <f>'tau NZB(hr)'!E95</f>
        <v>0</v>
      </c>
      <c r="G5" s="59">
        <f>'tau NZB(hr)'!F95</f>
        <v>0</v>
      </c>
      <c r="H5" s="59">
        <f>'tau NZB(hr)'!G95</f>
        <v>0</v>
      </c>
      <c r="I5" s="59">
        <f>'tau NZB(hr)'!H95</f>
        <v>0</v>
      </c>
      <c r="J5" s="59">
        <f>'tau NZB(hr)'!I95</f>
        <v>0</v>
      </c>
      <c r="K5" s="59">
        <f>'tau NZB(hr)'!J95</f>
        <v>0</v>
      </c>
      <c r="L5" s="59">
        <f>'tau NZB(hr)'!K95</f>
        <v>0</v>
      </c>
      <c r="M5" s="59">
        <f>'tau NZB(hr)'!L95</f>
        <v>0</v>
      </c>
      <c r="N5" s="59">
        <f>'tau NZB(hr)'!M95</f>
        <v>0</v>
      </c>
      <c r="O5" s="59">
        <f>'tau NZB(hr)'!N95</f>
        <v>0</v>
      </c>
      <c r="P5" s="59">
        <f>'tau NZB(hr)'!O95</f>
        <v>0</v>
      </c>
      <c r="Q5" s="59">
        <f>'tau NZB(hr)'!P95</f>
        <v>0</v>
      </c>
      <c r="R5" s="59">
        <f>'tau NZB(hr)'!Q95</f>
        <v>0</v>
      </c>
      <c r="S5" s="59">
        <f>'tau NZB(hr)'!R95</f>
        <v>0</v>
      </c>
      <c r="T5" s="59">
        <f>'tau NZB(hr)'!S95</f>
        <v>0</v>
      </c>
      <c r="U5" s="57"/>
      <c r="V5" s="59">
        <f>vettori!C15</f>
        <v>9</v>
      </c>
      <c r="W5" s="57"/>
      <c r="X5" s="59">
        <v>14.999999997016651</v>
      </c>
      <c r="Y5" s="116"/>
      <c r="Z5" s="116"/>
      <c r="AA5" s="116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</row>
    <row r="6">
      <c r="A6" s="57"/>
      <c r="B6" s="57">
        <f t="shared" si="1"/>
        <v>3</v>
      </c>
      <c r="C6" s="59">
        <f>'tau NZB(hr)'!B96</f>
        <v>3.666666668</v>
      </c>
      <c r="D6" s="59">
        <f>'tau NZB(hr)'!C96</f>
        <v>3.999999998</v>
      </c>
      <c r="E6" s="59">
        <f>'tau NZB(hr)'!D96</f>
        <v>1.333333333</v>
      </c>
      <c r="F6" s="59">
        <f>'tau NZB(hr)'!E96</f>
        <v>0</v>
      </c>
      <c r="G6" s="59">
        <f>'tau NZB(hr)'!F96</f>
        <v>0</v>
      </c>
      <c r="H6" s="59">
        <f>'tau NZB(hr)'!G96</f>
        <v>0</v>
      </c>
      <c r="I6" s="59">
        <f>'tau NZB(hr)'!H96</f>
        <v>0</v>
      </c>
      <c r="J6" s="59">
        <f>'tau NZB(hr)'!I96</f>
        <v>0</v>
      </c>
      <c r="K6" s="59">
        <f>'tau NZB(hr)'!J96</f>
        <v>0</v>
      </c>
      <c r="L6" s="59">
        <f>'tau NZB(hr)'!K96</f>
        <v>0</v>
      </c>
      <c r="M6" s="59">
        <f>'tau NZB(hr)'!L96</f>
        <v>0</v>
      </c>
      <c r="N6" s="59">
        <f>'tau NZB(hr)'!M96</f>
        <v>0</v>
      </c>
      <c r="O6" s="59">
        <f>'tau NZB(hr)'!N96</f>
        <v>0</v>
      </c>
      <c r="P6" s="59">
        <f>'tau NZB(hr)'!O96</f>
        <v>0</v>
      </c>
      <c r="Q6" s="59">
        <f>'tau NZB(hr)'!P96</f>
        <v>0</v>
      </c>
      <c r="R6" s="59">
        <f>'tau NZB(hr)'!Q96</f>
        <v>0</v>
      </c>
      <c r="S6" s="59">
        <f>'tau NZB(hr)'!R96</f>
        <v>0</v>
      </c>
      <c r="T6" s="59">
        <f>'tau NZB(hr)'!S96</f>
        <v>0</v>
      </c>
      <c r="U6" s="57"/>
      <c r="V6" s="59">
        <f>vettori!C16</f>
        <v>27</v>
      </c>
      <c r="W6" s="57"/>
      <c r="X6" s="59">
        <v>82.99999998585903</v>
      </c>
      <c r="Y6" s="116"/>
      <c r="Z6" s="116"/>
      <c r="AA6" s="116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</row>
    <row r="7">
      <c r="A7" s="57"/>
      <c r="B7" s="57">
        <f t="shared" si="1"/>
        <v>4</v>
      </c>
      <c r="C7" s="59">
        <f>'tau NZB(hr)'!B97</f>
        <v>5.999999998</v>
      </c>
      <c r="D7" s="59">
        <f>'tau NZB(hr)'!C97</f>
        <v>11</v>
      </c>
      <c r="E7" s="59">
        <f>'tau NZB(hr)'!D97</f>
        <v>7.999999996</v>
      </c>
      <c r="F7" s="59">
        <f>'tau NZB(hr)'!E97</f>
        <v>2</v>
      </c>
      <c r="G7" s="59">
        <f>'tau NZB(hr)'!F97</f>
        <v>0</v>
      </c>
      <c r="H7" s="59">
        <f>'tau NZB(hr)'!G97</f>
        <v>0</v>
      </c>
      <c r="I7" s="59">
        <f>'tau NZB(hr)'!H97</f>
        <v>0</v>
      </c>
      <c r="J7" s="59">
        <f>'tau NZB(hr)'!I97</f>
        <v>0</v>
      </c>
      <c r="K7" s="59">
        <f>'tau NZB(hr)'!J97</f>
        <v>0</v>
      </c>
      <c r="L7" s="59">
        <f>'tau NZB(hr)'!K97</f>
        <v>0</v>
      </c>
      <c r="M7" s="59">
        <f>'tau NZB(hr)'!L97</f>
        <v>0</v>
      </c>
      <c r="N7" s="59">
        <f>'tau NZB(hr)'!M97</f>
        <v>0</v>
      </c>
      <c r="O7" s="59">
        <f>'tau NZB(hr)'!N97</f>
        <v>0</v>
      </c>
      <c r="P7" s="59">
        <f>'tau NZB(hr)'!O97</f>
        <v>0</v>
      </c>
      <c r="Q7" s="59">
        <f>'tau NZB(hr)'!P97</f>
        <v>0</v>
      </c>
      <c r="R7" s="59">
        <f>'tau NZB(hr)'!Q97</f>
        <v>0</v>
      </c>
      <c r="S7" s="59">
        <f>'tau NZB(hr)'!R97</f>
        <v>0</v>
      </c>
      <c r="T7" s="59">
        <f>'tau NZB(hr)'!S97</f>
        <v>0</v>
      </c>
      <c r="U7" s="57"/>
      <c r="V7" s="59">
        <f>vettori!C17</f>
        <v>81</v>
      </c>
      <c r="W7" s="57"/>
      <c r="X7" s="59">
        <v>494.9999999215144</v>
      </c>
      <c r="Y7" s="116"/>
      <c r="Z7" s="116"/>
      <c r="AA7" s="116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</row>
    <row r="8">
      <c r="A8" s="57"/>
      <c r="B8" s="57">
        <f t="shared" si="1"/>
        <v>5</v>
      </c>
      <c r="C8" s="59">
        <f>'tau NZB(hr)'!B98</f>
        <v>8.466666669</v>
      </c>
      <c r="D8" s="59">
        <f>'tau NZB(hr)'!C98</f>
        <v>23.99999999</v>
      </c>
      <c r="E8" s="59">
        <f>'tau NZB(hr)'!D98</f>
        <v>29.33333334</v>
      </c>
      <c r="F8" s="59">
        <f>'tau NZB(hr)'!E98</f>
        <v>15.99999999</v>
      </c>
      <c r="G8" s="59">
        <f>'tau NZB(hr)'!F98</f>
        <v>3.2</v>
      </c>
      <c r="H8" s="59">
        <f>'tau NZB(hr)'!G98</f>
        <v>0</v>
      </c>
      <c r="I8" s="59">
        <f>'tau NZB(hr)'!H98</f>
        <v>0</v>
      </c>
      <c r="J8" s="59">
        <f>'tau NZB(hr)'!I98</f>
        <v>0</v>
      </c>
      <c r="K8" s="59">
        <f>'tau NZB(hr)'!J98</f>
        <v>0</v>
      </c>
      <c r="L8" s="59">
        <f>'tau NZB(hr)'!K98</f>
        <v>0</v>
      </c>
      <c r="M8" s="59">
        <f>'tau NZB(hr)'!L98</f>
        <v>0</v>
      </c>
      <c r="N8" s="59">
        <f>'tau NZB(hr)'!M98</f>
        <v>0</v>
      </c>
      <c r="O8" s="59">
        <f>'tau NZB(hr)'!N98</f>
        <v>0</v>
      </c>
      <c r="P8" s="59">
        <f>'tau NZB(hr)'!O98</f>
        <v>0</v>
      </c>
      <c r="Q8" s="59">
        <f>'tau NZB(hr)'!P98</f>
        <v>0</v>
      </c>
      <c r="R8" s="59">
        <f>'tau NZB(hr)'!Q98</f>
        <v>0</v>
      </c>
      <c r="S8" s="59">
        <f>'tau NZB(hr)'!R98</f>
        <v>0</v>
      </c>
      <c r="T8" s="59">
        <f>'tau NZB(hr)'!S98</f>
        <v>0</v>
      </c>
      <c r="U8" s="57"/>
      <c r="V8" s="59">
        <f>vettori!C18</f>
        <v>243</v>
      </c>
      <c r="W8" s="57"/>
      <c r="X8" s="59">
        <v>3106.9999995741473</v>
      </c>
      <c r="Y8" s="116"/>
      <c r="Z8" s="116"/>
      <c r="AA8" s="116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</row>
    <row r="9">
      <c r="A9" s="57"/>
      <c r="B9" s="57">
        <f t="shared" si="1"/>
        <v>6</v>
      </c>
      <c r="C9" s="59">
        <f>'tau NZB(hr)'!B99</f>
        <v>9.999999997</v>
      </c>
      <c r="D9" s="59">
        <f>'tau NZB(hr)'!C99</f>
        <v>42.33333334</v>
      </c>
      <c r="E9" s="59">
        <f>'tau NZB(hr)'!D99</f>
        <v>79.99999998</v>
      </c>
      <c r="F9" s="59">
        <f>'tau NZB(hr)'!E99</f>
        <v>73.33333336</v>
      </c>
      <c r="G9" s="59">
        <f>'tau NZB(hr)'!F99</f>
        <v>31.99999998</v>
      </c>
      <c r="H9" s="59">
        <f>'tau NZB(hr)'!G99</f>
        <v>5.333333333</v>
      </c>
      <c r="I9" s="59">
        <f>'tau NZB(hr)'!H99</f>
        <v>0</v>
      </c>
      <c r="J9" s="59">
        <f>'tau NZB(hr)'!I99</f>
        <v>0</v>
      </c>
      <c r="K9" s="59">
        <f>'tau NZB(hr)'!J99</f>
        <v>0</v>
      </c>
      <c r="L9" s="59">
        <f>'tau NZB(hr)'!K99</f>
        <v>0</v>
      </c>
      <c r="M9" s="59">
        <f>'tau NZB(hr)'!L99</f>
        <v>0</v>
      </c>
      <c r="N9" s="59">
        <f>'tau NZB(hr)'!M99</f>
        <v>0</v>
      </c>
      <c r="O9" s="59">
        <f>'tau NZB(hr)'!N99</f>
        <v>0</v>
      </c>
      <c r="P9" s="59">
        <f>'tau NZB(hr)'!O99</f>
        <v>0</v>
      </c>
      <c r="Q9" s="59">
        <f>'tau NZB(hr)'!P99</f>
        <v>0</v>
      </c>
      <c r="R9" s="59">
        <f>'tau NZB(hr)'!Q99</f>
        <v>0</v>
      </c>
      <c r="S9" s="59">
        <f>'tau NZB(hr)'!R99</f>
        <v>0</v>
      </c>
      <c r="T9" s="59">
        <f>'tau NZB(hr)'!S99</f>
        <v>0</v>
      </c>
      <c r="U9" s="57"/>
      <c r="V9" s="59">
        <f>vettori!C19</f>
        <v>729</v>
      </c>
      <c r="W9" s="57"/>
      <c r="X9" s="59">
        <v>20174.99999766906</v>
      </c>
      <c r="Y9" s="116"/>
      <c r="Z9" s="116"/>
      <c r="AA9" s="116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</row>
    <row r="10">
      <c r="A10" s="57"/>
      <c r="B10" s="57">
        <f t="shared" si="1"/>
        <v>7</v>
      </c>
      <c r="C10" s="59">
        <f>'tau NZB(hr)'!B100</f>
        <v>10.52380953</v>
      </c>
      <c r="D10" s="59">
        <f>'tau NZB(hr)'!C100</f>
        <v>59.99999998</v>
      </c>
      <c r="E10" s="59">
        <f>'tau NZB(hr)'!D100</f>
        <v>169.3333334</v>
      </c>
      <c r="F10" s="59">
        <f>'tau NZB(hr)'!E100</f>
        <v>239.9999999</v>
      </c>
      <c r="G10" s="59">
        <f>'tau NZB(hr)'!F100</f>
        <v>176.0000001</v>
      </c>
      <c r="H10" s="59">
        <f>'tau NZB(hr)'!G100</f>
        <v>63.99999997</v>
      </c>
      <c r="I10" s="59">
        <f>'tau NZB(hr)'!H100</f>
        <v>9.142857143</v>
      </c>
      <c r="J10" s="59">
        <f>'tau NZB(hr)'!I100</f>
        <v>0</v>
      </c>
      <c r="K10" s="59">
        <f>'tau NZB(hr)'!J100</f>
        <v>0</v>
      </c>
      <c r="L10" s="59">
        <f>'tau NZB(hr)'!K100</f>
        <v>0</v>
      </c>
      <c r="M10" s="59">
        <f>'tau NZB(hr)'!L100</f>
        <v>0</v>
      </c>
      <c r="N10" s="59">
        <f>'tau NZB(hr)'!M100</f>
        <v>0</v>
      </c>
      <c r="O10" s="59">
        <f>'tau NZB(hr)'!N100</f>
        <v>0</v>
      </c>
      <c r="P10" s="59">
        <f>'tau NZB(hr)'!O100</f>
        <v>0</v>
      </c>
      <c r="Q10" s="59">
        <f>'tau NZB(hr)'!P100</f>
        <v>0</v>
      </c>
      <c r="R10" s="59">
        <f>'tau NZB(hr)'!Q100</f>
        <v>0</v>
      </c>
      <c r="S10" s="59">
        <f>'tau NZB(hr)'!R100</f>
        <v>0</v>
      </c>
      <c r="T10" s="59">
        <f>'tau NZB(hr)'!S100</f>
        <v>0</v>
      </c>
      <c r="U10" s="57"/>
      <c r="V10" s="59">
        <f>vettori!C20</f>
        <v>2187</v>
      </c>
      <c r="W10" s="57"/>
      <c r="X10" s="59">
        <v>134002.9999872128</v>
      </c>
      <c r="Y10" s="116"/>
      <c r="Z10" s="116"/>
      <c r="AA10" s="116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</row>
    <row r="11">
      <c r="A11" s="57"/>
      <c r="B11" s="57">
        <f t="shared" si="1"/>
        <v>8</v>
      </c>
      <c r="C11" s="59">
        <f>'tau NZB(hr)'!B101</f>
        <v>14</v>
      </c>
      <c r="D11" s="59">
        <f>'tau NZB(hr)'!C101</f>
        <v>73.66666668</v>
      </c>
      <c r="E11" s="59">
        <f>'tau NZB(hr)'!D101</f>
        <v>279.9999999</v>
      </c>
      <c r="F11" s="59">
        <f>'tau NZB(hr)'!E101</f>
        <v>592.6666668</v>
      </c>
      <c r="G11" s="59">
        <f>'tau NZB(hr)'!F101</f>
        <v>671.9999998</v>
      </c>
      <c r="H11" s="59">
        <f>'tau NZB(hr)'!G101</f>
        <v>410.6666668</v>
      </c>
      <c r="I11" s="59">
        <f>'tau NZB(hr)'!H101</f>
        <v>127.9999999</v>
      </c>
      <c r="J11" s="59">
        <f>'tau NZB(hr)'!I101</f>
        <v>16</v>
      </c>
      <c r="K11" s="59">
        <f>'tau NZB(hr)'!J101</f>
        <v>0</v>
      </c>
      <c r="L11" s="59">
        <f>'tau NZB(hr)'!K101</f>
        <v>0</v>
      </c>
      <c r="M11" s="59">
        <f>'tau NZB(hr)'!L101</f>
        <v>0</v>
      </c>
      <c r="N11" s="59">
        <f>'tau NZB(hr)'!M101</f>
        <v>0</v>
      </c>
      <c r="O11" s="59">
        <f>'tau NZB(hr)'!N101</f>
        <v>0</v>
      </c>
      <c r="P11" s="59">
        <f>'tau NZB(hr)'!O101</f>
        <v>0</v>
      </c>
      <c r="Q11" s="59">
        <f>'tau NZB(hr)'!P101</f>
        <v>0</v>
      </c>
      <c r="R11" s="59">
        <f>'tau NZB(hr)'!Q101</f>
        <v>0</v>
      </c>
      <c r="S11" s="59">
        <f>'tau NZB(hr)'!R101</f>
        <v>0</v>
      </c>
      <c r="T11" s="59">
        <f>'tau NZB(hr)'!S101</f>
        <v>0</v>
      </c>
      <c r="U11" s="57"/>
      <c r="V11" s="59">
        <f>vettori!C21</f>
        <v>6561</v>
      </c>
      <c r="W11" s="57"/>
      <c r="X11" s="59">
        <v>903854.9999296926</v>
      </c>
      <c r="Y11" s="116"/>
      <c r="Z11" s="116"/>
      <c r="AA11" s="116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</row>
    <row r="12">
      <c r="A12" s="57"/>
      <c r="B12" s="57">
        <f t="shared" si="1"/>
        <v>9</v>
      </c>
      <c r="C12" s="59">
        <f>'tau NZB(hr)'!B102</f>
        <v>24.46666667</v>
      </c>
      <c r="D12" s="59">
        <f>'tau NZB(hr)'!C102</f>
        <v>112</v>
      </c>
      <c r="E12" s="59">
        <f>'tau NZB(hr)'!D102</f>
        <v>392.888889</v>
      </c>
      <c r="F12" s="59">
        <f>'tau NZB(hr)'!E102</f>
        <v>1120</v>
      </c>
      <c r="G12" s="59">
        <f>'tau NZB(hr)'!F102</f>
        <v>1896.533334</v>
      </c>
      <c r="H12" s="59">
        <f>'tau NZB(hr)'!G102</f>
        <v>1792</v>
      </c>
      <c r="I12" s="59">
        <f>'tau NZB(hr)'!H102</f>
        <v>938.666667</v>
      </c>
      <c r="J12" s="59">
        <f>'tau NZB(hr)'!I102</f>
        <v>255.9999999</v>
      </c>
      <c r="K12" s="59">
        <f>'tau NZB(hr)'!J102</f>
        <v>28.44444444</v>
      </c>
      <c r="L12" s="59">
        <f>'tau NZB(hr)'!K102</f>
        <v>0</v>
      </c>
      <c r="M12" s="59">
        <f>'tau NZB(hr)'!L102</f>
        <v>0</v>
      </c>
      <c r="N12" s="59">
        <f>'tau NZB(hr)'!M102</f>
        <v>0</v>
      </c>
      <c r="O12" s="59">
        <f>'tau NZB(hr)'!N102</f>
        <v>0</v>
      </c>
      <c r="P12" s="59">
        <f>'tau NZB(hr)'!O102</f>
        <v>0</v>
      </c>
      <c r="Q12" s="59">
        <f>'tau NZB(hr)'!P102</f>
        <v>0</v>
      </c>
      <c r="R12" s="59">
        <f>'tau NZB(hr)'!Q102</f>
        <v>0</v>
      </c>
      <c r="S12" s="59">
        <f>'tau NZB(hr)'!R102</f>
        <v>0</v>
      </c>
      <c r="T12" s="59">
        <f>'tau NZB(hr)'!S102</f>
        <v>0</v>
      </c>
      <c r="U12" s="57"/>
      <c r="V12" s="59">
        <f>vettori!C22</f>
        <v>19683</v>
      </c>
      <c r="W12" s="57"/>
      <c r="X12" s="59">
        <v>6161986.999612935</v>
      </c>
      <c r="Y12" s="116"/>
      <c r="Z12" s="116"/>
      <c r="AA12" s="116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</row>
    <row r="13">
      <c r="A13" s="57"/>
      <c r="B13" s="57">
        <f t="shared" si="1"/>
        <v>10</v>
      </c>
      <c r="C13" s="59">
        <f>'tau NZB(hr)'!B103</f>
        <v>18</v>
      </c>
      <c r="D13" s="59">
        <f>'tau NZB(hr)'!C103</f>
        <v>220.2</v>
      </c>
      <c r="E13" s="59">
        <f>'tau NZB(hr)'!D103</f>
        <v>672</v>
      </c>
      <c r="F13" s="59">
        <f>'tau NZB(hr)'!E103</f>
        <v>1768</v>
      </c>
      <c r="G13" s="59">
        <f>'tau NZB(hr)'!F103</f>
        <v>4031.999999</v>
      </c>
      <c r="H13" s="59">
        <f>'tau NZB(hr)'!G103</f>
        <v>5689.600002</v>
      </c>
      <c r="I13" s="59">
        <f>'tau NZB(hr)'!H103</f>
        <v>4607.999999</v>
      </c>
      <c r="J13" s="59">
        <f>'tau NZB(hr)'!I103</f>
        <v>2112.000001</v>
      </c>
      <c r="K13" s="59">
        <f>'tau NZB(hr)'!J103</f>
        <v>511.9999997</v>
      </c>
      <c r="L13" s="59">
        <f>'tau NZB(hr)'!K103</f>
        <v>51.2</v>
      </c>
      <c r="M13" s="59">
        <f>'tau NZB(hr)'!L103</f>
        <v>0</v>
      </c>
      <c r="N13" s="59">
        <f>'tau NZB(hr)'!M103</f>
        <v>0</v>
      </c>
      <c r="O13" s="59">
        <f>'tau NZB(hr)'!N103</f>
        <v>0</v>
      </c>
      <c r="P13" s="59">
        <f>'tau NZB(hr)'!O103</f>
        <v>0</v>
      </c>
      <c r="Q13" s="59">
        <f>'tau NZB(hr)'!P103</f>
        <v>0</v>
      </c>
      <c r="R13" s="59">
        <f>'tau NZB(hr)'!Q103</f>
        <v>0</v>
      </c>
      <c r="S13" s="59">
        <f>'tau NZB(hr)'!R103</f>
        <v>0</v>
      </c>
      <c r="T13" s="59">
        <f>'tau NZB(hr)'!S103</f>
        <v>0</v>
      </c>
      <c r="U13" s="57"/>
      <c r="V13" s="59">
        <f>vettori!C23</f>
        <v>59049</v>
      </c>
      <c r="W13" s="57"/>
      <c r="X13" s="59">
        <v>4.232641499786828E7</v>
      </c>
      <c r="Y13" s="116"/>
      <c r="Z13" s="116"/>
      <c r="AA13" s="116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</row>
    <row r="14">
      <c r="A14" s="57"/>
      <c r="B14" s="57">
        <f t="shared" si="1"/>
        <v>11</v>
      </c>
      <c r="C14" s="59">
        <f>'tau NZB(hr)'!B104</f>
        <v>-57.42424242</v>
      </c>
      <c r="D14" s="59">
        <f>'tau NZB(hr)'!C104</f>
        <v>180</v>
      </c>
      <c r="E14" s="59">
        <f>'tau NZB(hr)'!D104</f>
        <v>1468</v>
      </c>
      <c r="F14" s="59">
        <f>'tau NZB(hr)'!E104</f>
        <v>3360</v>
      </c>
      <c r="G14" s="59">
        <f>'tau NZB(hr)'!F104</f>
        <v>7072.000001</v>
      </c>
      <c r="H14" s="59">
        <f>'tau NZB(hr)'!G104</f>
        <v>13440</v>
      </c>
      <c r="I14" s="59">
        <f>'tau NZB(hr)'!H104</f>
        <v>16256</v>
      </c>
      <c r="J14" s="59">
        <f>'tau NZB(hr)'!I104</f>
        <v>11520</v>
      </c>
      <c r="K14" s="59">
        <f>'tau NZB(hr)'!J104</f>
        <v>4693.333335</v>
      </c>
      <c r="L14" s="59">
        <f>'tau NZB(hr)'!K104</f>
        <v>1023.999999</v>
      </c>
      <c r="M14" s="59">
        <f>'tau NZB(hr)'!L104</f>
        <v>93.09090909</v>
      </c>
      <c r="N14" s="59">
        <f>'tau NZB(hr)'!M104</f>
        <v>0</v>
      </c>
      <c r="O14" s="59">
        <f>'tau NZB(hr)'!N104</f>
        <v>0</v>
      </c>
      <c r="P14" s="59">
        <f>'tau NZB(hr)'!O104</f>
        <v>0</v>
      </c>
      <c r="Q14" s="59">
        <f>'tau NZB(hr)'!P104</f>
        <v>0</v>
      </c>
      <c r="R14" s="59">
        <f>'tau NZB(hr)'!Q104</f>
        <v>0</v>
      </c>
      <c r="S14" s="59">
        <f>'tau NZB(hr)'!R104</f>
        <v>0</v>
      </c>
      <c r="T14" s="59">
        <f>'tau NZB(hr)'!S104</f>
        <v>0</v>
      </c>
      <c r="U14" s="57"/>
      <c r="V14" s="59">
        <f>vettori!C24</f>
        <v>177147</v>
      </c>
      <c r="W14" s="57"/>
      <c r="X14" s="59">
        <v>2.9229992298826605E8</v>
      </c>
      <c r="Y14" s="116"/>
      <c r="Z14" s="116"/>
      <c r="AA14" s="116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</row>
    <row r="15">
      <c r="A15" s="57"/>
      <c r="B15" s="57">
        <f t="shared" si="1"/>
        <v>12</v>
      </c>
      <c r="C15" s="59">
        <f>'tau NZB(hr)'!B105</f>
        <v>21.99999999</v>
      </c>
      <c r="D15" s="59">
        <f>'tau NZB(hr)'!C105</f>
        <v>-631.6666666</v>
      </c>
      <c r="E15" s="59">
        <f>'tau NZB(hr)'!D105</f>
        <v>1320</v>
      </c>
      <c r="F15" s="59">
        <f>'tau NZB(hr)'!E105</f>
        <v>8074</v>
      </c>
      <c r="G15" s="59">
        <f>'tau NZB(hr)'!F105</f>
        <v>14784</v>
      </c>
      <c r="H15" s="59">
        <f>'tau NZB(hr)'!G105</f>
        <v>25930.66667</v>
      </c>
      <c r="I15" s="59">
        <f>'tau NZB(hr)'!H105</f>
        <v>42239.99999</v>
      </c>
      <c r="J15" s="59">
        <f>'tau NZB(hr)'!I105</f>
        <v>44704.00001</v>
      </c>
      <c r="K15" s="59">
        <f>'tau NZB(hr)'!J105</f>
        <v>28159.99999</v>
      </c>
      <c r="L15" s="59">
        <f>'tau NZB(hr)'!K105</f>
        <v>10325.33334</v>
      </c>
      <c r="M15" s="59">
        <f>'tau NZB(hr)'!L105</f>
        <v>2047.999999</v>
      </c>
      <c r="N15" s="59">
        <f>'tau NZB(hr)'!M105</f>
        <v>170.6666667</v>
      </c>
      <c r="O15" s="59">
        <f>'tau NZB(hr)'!N105</f>
        <v>0</v>
      </c>
      <c r="P15" s="59">
        <f>'tau NZB(hr)'!O105</f>
        <v>0</v>
      </c>
      <c r="Q15" s="59">
        <f>'tau NZB(hr)'!P105</f>
        <v>0</v>
      </c>
      <c r="R15" s="59">
        <f>'tau NZB(hr)'!Q105</f>
        <v>0</v>
      </c>
      <c r="S15" s="59">
        <f>'tau NZB(hr)'!R105</f>
        <v>0</v>
      </c>
      <c r="T15" s="59">
        <f>'tau NZB(hr)'!S105</f>
        <v>0</v>
      </c>
      <c r="U15" s="57"/>
      <c r="V15" s="59">
        <f>vettori!C25</f>
        <v>531441</v>
      </c>
      <c r="W15" s="57"/>
      <c r="X15" s="59">
        <v>2.0263320149355054E9</v>
      </c>
      <c r="Y15" s="116"/>
      <c r="Z15" s="116"/>
      <c r="AA15" s="116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</row>
    <row r="16">
      <c r="A16" s="57"/>
      <c r="B16" s="57">
        <f t="shared" si="1"/>
        <v>13</v>
      </c>
      <c r="C16" s="59">
        <f>'tau NZB(hr)'!B106</f>
        <v>1060.246886</v>
      </c>
      <c r="D16" s="59">
        <f>'tau NZB(hr)'!C106</f>
        <v>263.9999999</v>
      </c>
      <c r="E16" s="59">
        <f>'tau NZB(hr)'!D106</f>
        <v>-5053.333333</v>
      </c>
      <c r="F16" s="59">
        <f>'tau NZB(hr)'!E106</f>
        <v>7919.999999</v>
      </c>
      <c r="G16" s="59">
        <f>'tau NZB(hr)'!F106</f>
        <v>38755.2</v>
      </c>
      <c r="H16" s="59">
        <f>'tau NZB(hr)'!G106</f>
        <v>59136</v>
      </c>
      <c r="I16" s="59">
        <f>'tau NZB(hr)'!H106</f>
        <v>88905.14287</v>
      </c>
      <c r="J16" s="59">
        <f>'tau NZB(hr)'!I106</f>
        <v>126720</v>
      </c>
      <c r="K16" s="59">
        <f>'tau NZB(hr)'!J106</f>
        <v>119210.6667</v>
      </c>
      <c r="L16" s="59">
        <f>'tau NZB(hr)'!K106</f>
        <v>67583.99998</v>
      </c>
      <c r="M16" s="59">
        <f>'tau NZB(hr)'!L106</f>
        <v>22528.00001</v>
      </c>
      <c r="N16" s="59">
        <f>'tau NZB(hr)'!M106</f>
        <v>4095.999998</v>
      </c>
      <c r="O16" s="59">
        <f>'tau NZB(hr)'!N106</f>
        <v>315.0769231</v>
      </c>
      <c r="P16" s="59">
        <f>'tau NZB(hr)'!O106</f>
        <v>0</v>
      </c>
      <c r="Q16" s="59">
        <f>'tau NZB(hr)'!P106</f>
        <v>0</v>
      </c>
      <c r="R16" s="59">
        <f>'tau NZB(hr)'!Q106</f>
        <v>0</v>
      </c>
      <c r="S16" s="59">
        <f>'tau NZB(hr)'!R106</f>
        <v>0</v>
      </c>
      <c r="T16" s="59">
        <f>'tau NZB(hr)'!S106</f>
        <v>0</v>
      </c>
      <c r="U16" s="57"/>
      <c r="V16" s="59">
        <f>vettori!C26</f>
        <v>1594323</v>
      </c>
      <c r="W16" s="57"/>
      <c r="X16" s="59">
        <v>1.4085959266646366E10</v>
      </c>
      <c r="Y16" s="116"/>
      <c r="Z16" s="116"/>
      <c r="AA16" s="116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</row>
    <row r="17">
      <c r="A17" s="57"/>
      <c r="B17" s="57">
        <f t="shared" si="1"/>
        <v>14</v>
      </c>
      <c r="C17" s="59">
        <f>'tau NZB(hr)'!B107</f>
        <v>26</v>
      </c>
      <c r="D17" s="59">
        <f>'tau NZB(hr)'!C107</f>
        <v>13783.20952</v>
      </c>
      <c r="E17" s="59">
        <f>'tau NZB(hr)'!D107</f>
        <v>2287.999999</v>
      </c>
      <c r="F17" s="59">
        <f>'tau NZB(hr)'!E107</f>
        <v>-32846.66666</v>
      </c>
      <c r="G17" s="59">
        <f>'tau NZB(hr)'!F107</f>
        <v>41183.99999</v>
      </c>
      <c r="H17" s="59">
        <f>'tau NZB(hr)'!G107</f>
        <v>167939.2</v>
      </c>
      <c r="I17" s="59">
        <f>'tau NZB(hr)'!H107</f>
        <v>219648</v>
      </c>
      <c r="J17" s="59">
        <f>'tau NZB(hr)'!I107</f>
        <v>288941.7143</v>
      </c>
      <c r="K17" s="59">
        <f>'tau NZB(hr)'!J107</f>
        <v>366079.9999</v>
      </c>
      <c r="L17" s="59">
        <f>'tau NZB(hr)'!K107</f>
        <v>309947.7334</v>
      </c>
      <c r="M17" s="59">
        <f>'tau NZB(hr)'!L107</f>
        <v>159744</v>
      </c>
      <c r="N17" s="59">
        <f>'tau NZB(hr)'!M107</f>
        <v>48810.66668</v>
      </c>
      <c r="O17" s="59">
        <f>'tau NZB(hr)'!N107</f>
        <v>8191.999996</v>
      </c>
      <c r="P17" s="59">
        <f>'tau NZB(hr)'!O107</f>
        <v>585.1428571</v>
      </c>
      <c r="Q17" s="59">
        <f>'tau NZB(hr)'!P107</f>
        <v>0</v>
      </c>
      <c r="R17" s="59">
        <f>'tau NZB(hr)'!Q107</f>
        <v>0</v>
      </c>
      <c r="S17" s="59">
        <f>'tau NZB(hr)'!R107</f>
        <v>0</v>
      </c>
      <c r="T17" s="59">
        <f>'tau NZB(hr)'!S107</f>
        <v>0</v>
      </c>
      <c r="U17" s="57"/>
      <c r="V17" s="59">
        <f>vettori!C27</f>
        <v>4782969</v>
      </c>
      <c r="W17" s="57"/>
      <c r="X17" s="59">
        <v>9.811130785306754E10</v>
      </c>
      <c r="Y17" s="116"/>
      <c r="Z17" s="116"/>
      <c r="AA17" s="116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</row>
    <row r="18">
      <c r="A18" s="57"/>
      <c r="B18" s="57">
        <f t="shared" si="1"/>
        <v>15</v>
      </c>
      <c r="C18" s="59">
        <f>'tau NZB(hr)'!B108</f>
        <v>-19084.33333</v>
      </c>
      <c r="D18" s="59">
        <f>'tau NZB(hr)'!C108</f>
        <v>364</v>
      </c>
      <c r="E18" s="59">
        <f>'tau NZB(hr)'!D108</f>
        <v>128643.2889</v>
      </c>
      <c r="F18" s="59">
        <f>'tau NZB(hr)'!E108</f>
        <v>16016</v>
      </c>
      <c r="G18" s="59">
        <f>'tau NZB(hr)'!F108</f>
        <v>-183941.3333</v>
      </c>
      <c r="H18" s="59">
        <f>'tau NZB(hr)'!G108</f>
        <v>192192</v>
      </c>
      <c r="I18" s="59">
        <f>'tau NZB(hr)'!H108</f>
        <v>671756.8</v>
      </c>
      <c r="J18" s="59">
        <f>'tau NZB(hr)'!I108</f>
        <v>768768</v>
      </c>
      <c r="K18" s="59">
        <f>'tau NZB(hr)'!J108</f>
        <v>898929.778</v>
      </c>
      <c r="L18" s="59">
        <f>'tau NZB(hr)'!K108</f>
        <v>1025024</v>
      </c>
      <c r="M18" s="59">
        <f>'tau NZB(hr)'!L108</f>
        <v>788957.8669</v>
      </c>
      <c r="N18" s="59">
        <f>'tau NZB(hr)'!M108</f>
        <v>372735.9999</v>
      </c>
      <c r="O18" s="59">
        <f>'tau NZB(hr)'!N108</f>
        <v>105130.6667</v>
      </c>
      <c r="P18" s="59">
        <f>'tau NZB(hr)'!O108</f>
        <v>16383.99999</v>
      </c>
      <c r="Q18" s="59">
        <f>'tau NZB(hr)'!P108</f>
        <v>1092.266667</v>
      </c>
      <c r="R18" s="59">
        <f>'tau NZB(hr)'!Q108</f>
        <v>0</v>
      </c>
      <c r="S18" s="59">
        <f>'tau NZB(hr)'!R108</f>
        <v>0</v>
      </c>
      <c r="T18" s="59">
        <f>'tau NZB(hr)'!S108</f>
        <v>0</v>
      </c>
      <c r="U18" s="57"/>
      <c r="V18" s="59">
        <f>vettori!C28</f>
        <v>14348907</v>
      </c>
      <c r="W18" s="57"/>
      <c r="X18" s="59">
        <v>6.843313714324865E11</v>
      </c>
      <c r="Y18" s="116"/>
      <c r="Z18" s="116"/>
      <c r="AA18" s="116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</row>
    <row r="19">
      <c r="A19" s="57"/>
      <c r="B19" s="57">
        <f t="shared" si="1"/>
        <v>16</v>
      </c>
      <c r="C19" s="59">
        <f>'tau NZB(hr)'!B109</f>
        <v>29.99999985</v>
      </c>
      <c r="D19" s="59">
        <f>'tau NZB(hr)'!C109</f>
        <v>-286265</v>
      </c>
      <c r="E19" s="59">
        <f>'tau NZB(hr)'!D109</f>
        <v>3640</v>
      </c>
      <c r="F19" s="59">
        <f>'tau NZB(hr)'!E109</f>
        <v>964824.6667</v>
      </c>
      <c r="G19" s="59">
        <f>'tau NZB(hr)'!F109</f>
        <v>96095.99997</v>
      </c>
      <c r="H19" s="59">
        <f>'tau NZB(hr)'!G109</f>
        <v>-919706.6666</v>
      </c>
      <c r="I19" s="59">
        <f>'tau NZB(hr)'!H109</f>
        <v>823679.9999</v>
      </c>
      <c r="J19" s="59">
        <f>'tau NZB(hr)'!I109</f>
        <v>2519088</v>
      </c>
      <c r="K19" s="59">
        <f>'tau NZB(hr)'!J109</f>
        <v>2562560</v>
      </c>
      <c r="L19" s="59">
        <f>'tau NZB(hr)'!K109</f>
        <v>2696789.334</v>
      </c>
      <c r="M19" s="59">
        <f>'tau NZB(hr)'!L109</f>
        <v>2795519.999</v>
      </c>
      <c r="N19" s="59">
        <f>'tau NZB(hr)'!M109</f>
        <v>1972394.667</v>
      </c>
      <c r="O19" s="59">
        <f>'tau NZB(hr)'!N109</f>
        <v>860159.9998</v>
      </c>
      <c r="P19" s="59">
        <f>'tau NZB(hr)'!O109</f>
        <v>225280.0001</v>
      </c>
      <c r="Q19" s="59">
        <f>'tau NZB(hr)'!P109</f>
        <v>32767.99998</v>
      </c>
      <c r="R19" s="59">
        <f>'tau NZB(hr)'!Q109</f>
        <v>2048</v>
      </c>
      <c r="S19" s="59">
        <f>'tau NZB(hr)'!R109</f>
        <v>0</v>
      </c>
      <c r="T19" s="59">
        <f>'tau NZB(hr)'!S109</f>
        <v>0</v>
      </c>
      <c r="U19" s="57"/>
      <c r="V19" s="59">
        <f>vettori!C29</f>
        <v>43046721</v>
      </c>
      <c r="W19" s="57"/>
      <c r="X19" s="59">
        <v>4.778093436918124E12</v>
      </c>
      <c r="Y19" s="116"/>
      <c r="Z19" s="116"/>
      <c r="AA19" s="116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</row>
    <row r="20">
      <c r="A20" s="57"/>
      <c r="B20" s="57">
        <f t="shared" si="1"/>
        <v>17</v>
      </c>
      <c r="C20" s="59">
        <f>'tau NZB(hr)'!B110</f>
        <v>464809.4078</v>
      </c>
      <c r="D20" s="59">
        <f>'tau NZB(hr)'!C110</f>
        <v>479.9999977</v>
      </c>
      <c r="E20" s="59">
        <f>'tau NZB(hr)'!D110</f>
        <v>-3053493.333</v>
      </c>
      <c r="F20" s="59">
        <f>'tau NZB(hr)'!E110</f>
        <v>29120</v>
      </c>
      <c r="G20" s="59">
        <f>'tau NZB(hr)'!F110</f>
        <v>6174877.867</v>
      </c>
      <c r="H20" s="59">
        <f>'tau NZB(hr)'!G110</f>
        <v>512511.9998</v>
      </c>
      <c r="I20" s="59">
        <f>'tau NZB(hr)'!H110</f>
        <v>-4204373.333</v>
      </c>
      <c r="J20" s="59">
        <f>'tau NZB(hr)'!I110</f>
        <v>3294720</v>
      </c>
      <c r="K20" s="59">
        <f>'tau NZB(hr)'!J110</f>
        <v>8956757.334</v>
      </c>
      <c r="L20" s="59">
        <f>'tau NZB(hr)'!K110</f>
        <v>8200191.999</v>
      </c>
      <c r="M20" s="59">
        <f>'tau NZB(hr)'!L110</f>
        <v>7845205.335</v>
      </c>
      <c r="N20" s="59">
        <f>'tau NZB(hr)'!M110</f>
        <v>7454719.998</v>
      </c>
      <c r="O20" s="59">
        <f>'tau NZB(hr)'!N110</f>
        <v>4855125.335</v>
      </c>
      <c r="P20" s="59">
        <f>'tau NZB(hr)'!O110</f>
        <v>1966079.999</v>
      </c>
      <c r="Q20" s="59">
        <f>'tau NZB(hr)'!P110</f>
        <v>480597.3335</v>
      </c>
      <c r="R20" s="59">
        <f>'tau NZB(hr)'!Q110</f>
        <v>65535.99997</v>
      </c>
      <c r="S20" s="59">
        <f>'tau NZB(hr)'!R110</f>
        <v>3855.058824</v>
      </c>
      <c r="T20" s="59">
        <f>'tau NZB(hr)'!S110</f>
        <v>0</v>
      </c>
      <c r="U20" s="57"/>
      <c r="V20" s="59">
        <f>vettori!C30</f>
        <v>129140163</v>
      </c>
      <c r="W20" s="57"/>
      <c r="X20" s="59">
        <v>3.3385561506641477E13</v>
      </c>
      <c r="Y20" s="116"/>
      <c r="Z20" s="116"/>
      <c r="AA20" s="116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</row>
    <row r="21">
      <c r="A21" s="57"/>
      <c r="B21" s="57">
        <f t="shared" si="1"/>
        <v>18</v>
      </c>
      <c r="C21" s="59">
        <f>'tau NZB(hr)'!B111</f>
        <v>34.00000507</v>
      </c>
      <c r="D21" s="59">
        <f>'tau NZB(hr)'!C111</f>
        <v>7901759.933</v>
      </c>
      <c r="E21" s="59">
        <f>'tau NZB(hr)'!D111</f>
        <v>5439.999974</v>
      </c>
      <c r="F21" s="59">
        <f>'tau NZB(hr)'!E111</f>
        <v>-25954693.33</v>
      </c>
      <c r="G21" s="59">
        <f>'tau NZB(hr)'!F111</f>
        <v>198016</v>
      </c>
      <c r="H21" s="59">
        <f>'tau NZB(hr)'!G111</f>
        <v>34990974.58</v>
      </c>
      <c r="I21" s="59">
        <f>'tau NZB(hr)'!H111</f>
        <v>2489343.999</v>
      </c>
      <c r="J21" s="59">
        <f>'tau NZB(hr)'!I111</f>
        <v>-17868586.66</v>
      </c>
      <c r="K21" s="59">
        <f>'tau NZB(hr)'!J111</f>
        <v>12446720</v>
      </c>
      <c r="L21" s="59">
        <f>'tau NZB(hr)'!K111</f>
        <v>30452974.93</v>
      </c>
      <c r="M21" s="59">
        <f>'tau NZB(hr)'!L111</f>
        <v>25346048</v>
      </c>
      <c r="N21" s="59">
        <f>'tau NZB(hr)'!M111</f>
        <v>22228081.78</v>
      </c>
      <c r="O21" s="59">
        <f>'tau NZB(hr)'!N111</f>
        <v>19496959.99</v>
      </c>
      <c r="P21" s="59">
        <f>'tau NZB(hr)'!O111</f>
        <v>11791018.67</v>
      </c>
      <c r="Q21" s="59">
        <f>'tau NZB(hr)'!P111</f>
        <v>4456447.999</v>
      </c>
      <c r="R21" s="59">
        <f>'tau NZB(hr)'!Q111</f>
        <v>1021269.334</v>
      </c>
      <c r="S21" s="59">
        <f>'tau NZB(hr)'!R111</f>
        <v>131071.9999</v>
      </c>
      <c r="T21" s="59">
        <f>'tau NZB(hr)'!S111</f>
        <v>7281.777778</v>
      </c>
      <c r="U21" s="57"/>
      <c r="V21" s="59">
        <f>vettori!C31</f>
        <v>387420489</v>
      </c>
      <c r="W21" s="57"/>
      <c r="X21" s="59">
        <v>2.3339358257886822E14</v>
      </c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</row>
    <row r="22">
      <c r="A22" s="57"/>
      <c r="B22" s="56" t="s">
        <v>87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8"/>
      <c r="O22" s="57"/>
      <c r="P22" s="57"/>
      <c r="Q22" s="57"/>
      <c r="R22" s="57"/>
      <c r="S22" s="57"/>
      <c r="T22" s="57"/>
      <c r="U22" s="57"/>
      <c r="V22" s="56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</row>
    <row r="23">
      <c r="A23" s="114">
        <v>1.0</v>
      </c>
      <c r="B23" s="104">
        <v>1.0</v>
      </c>
      <c r="C23" s="58">
        <f t="shared" ref="C23:T23" si="2">C4*$U23</f>
        <v>1</v>
      </c>
      <c r="D23" s="58">
        <f t="shared" si="2"/>
        <v>0</v>
      </c>
      <c r="E23" s="58">
        <f t="shared" si="2"/>
        <v>0</v>
      </c>
      <c r="F23" s="58">
        <f t="shared" si="2"/>
        <v>0</v>
      </c>
      <c r="G23" s="58">
        <f t="shared" si="2"/>
        <v>0</v>
      </c>
      <c r="H23" s="58">
        <f t="shared" si="2"/>
        <v>0</v>
      </c>
      <c r="I23" s="58">
        <f t="shared" si="2"/>
        <v>0</v>
      </c>
      <c r="J23" s="58">
        <f t="shared" si="2"/>
        <v>0</v>
      </c>
      <c r="K23" s="58">
        <f t="shared" si="2"/>
        <v>0</v>
      </c>
      <c r="L23" s="58">
        <f t="shared" si="2"/>
        <v>0</v>
      </c>
      <c r="M23" s="58">
        <f t="shared" si="2"/>
        <v>0</v>
      </c>
      <c r="N23" s="58">
        <f t="shared" si="2"/>
        <v>0</v>
      </c>
      <c r="O23" s="58">
        <f t="shared" si="2"/>
        <v>0</v>
      </c>
      <c r="P23" s="58">
        <f t="shared" si="2"/>
        <v>0</v>
      </c>
      <c r="Q23" s="58">
        <f t="shared" si="2"/>
        <v>0</v>
      </c>
      <c r="R23" s="58">
        <f t="shared" si="2"/>
        <v>0</v>
      </c>
      <c r="S23" s="58">
        <f t="shared" si="2"/>
        <v>0</v>
      </c>
      <c r="T23" s="58">
        <f t="shared" si="2"/>
        <v>0</v>
      </c>
      <c r="U23" s="104">
        <v>1.0</v>
      </c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</row>
    <row r="24">
      <c r="A24" s="77">
        <f t="shared" ref="A24:A40" si="4">A23+1</f>
        <v>2</v>
      </c>
      <c r="B24" s="104">
        <v>2.0</v>
      </c>
      <c r="C24" s="58">
        <f t="shared" ref="C24:T24" si="3">C5*$U24</f>
        <v>3.999999998</v>
      </c>
      <c r="D24" s="58">
        <f t="shared" si="3"/>
        <v>2</v>
      </c>
      <c r="E24" s="58">
        <f t="shared" si="3"/>
        <v>0</v>
      </c>
      <c r="F24" s="58">
        <f t="shared" si="3"/>
        <v>0</v>
      </c>
      <c r="G24" s="58">
        <f t="shared" si="3"/>
        <v>0</v>
      </c>
      <c r="H24" s="58">
        <f t="shared" si="3"/>
        <v>0</v>
      </c>
      <c r="I24" s="58">
        <f t="shared" si="3"/>
        <v>0</v>
      </c>
      <c r="J24" s="58">
        <f t="shared" si="3"/>
        <v>0</v>
      </c>
      <c r="K24" s="58">
        <f t="shared" si="3"/>
        <v>0</v>
      </c>
      <c r="L24" s="58">
        <f t="shared" si="3"/>
        <v>0</v>
      </c>
      <c r="M24" s="58">
        <f t="shared" si="3"/>
        <v>0</v>
      </c>
      <c r="N24" s="58">
        <f t="shared" si="3"/>
        <v>0</v>
      </c>
      <c r="O24" s="58">
        <f t="shared" si="3"/>
        <v>0</v>
      </c>
      <c r="P24" s="58">
        <f t="shared" si="3"/>
        <v>0</v>
      </c>
      <c r="Q24" s="58">
        <f t="shared" si="3"/>
        <v>0</v>
      </c>
      <c r="R24" s="58">
        <f t="shared" si="3"/>
        <v>0</v>
      </c>
      <c r="S24" s="58">
        <f t="shared" si="3"/>
        <v>0</v>
      </c>
      <c r="T24" s="58">
        <f t="shared" si="3"/>
        <v>0</v>
      </c>
      <c r="U24" s="104">
        <v>2.0</v>
      </c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</row>
    <row r="25">
      <c r="A25" s="77">
        <f t="shared" si="4"/>
        <v>3</v>
      </c>
      <c r="B25" s="105">
        <v>6.0</v>
      </c>
      <c r="C25" s="58">
        <f t="shared" ref="C25:T25" si="5">C6*$U25</f>
        <v>22.00000001</v>
      </c>
      <c r="D25" s="58">
        <f t="shared" si="5"/>
        <v>23.99999999</v>
      </c>
      <c r="E25" s="58">
        <f t="shared" si="5"/>
        <v>8</v>
      </c>
      <c r="F25" s="58">
        <f t="shared" si="5"/>
        <v>0</v>
      </c>
      <c r="G25" s="58">
        <f t="shared" si="5"/>
        <v>0</v>
      </c>
      <c r="H25" s="58">
        <f t="shared" si="5"/>
        <v>0</v>
      </c>
      <c r="I25" s="58">
        <f t="shared" si="5"/>
        <v>0</v>
      </c>
      <c r="J25" s="58">
        <f t="shared" si="5"/>
        <v>0</v>
      </c>
      <c r="K25" s="58">
        <f t="shared" si="5"/>
        <v>0</v>
      </c>
      <c r="L25" s="58">
        <f t="shared" si="5"/>
        <v>0</v>
      </c>
      <c r="M25" s="58">
        <f t="shared" si="5"/>
        <v>0</v>
      </c>
      <c r="N25" s="58">
        <f t="shared" si="5"/>
        <v>0</v>
      </c>
      <c r="O25" s="58">
        <f t="shared" si="5"/>
        <v>0</v>
      </c>
      <c r="P25" s="58">
        <f t="shared" si="5"/>
        <v>0</v>
      </c>
      <c r="Q25" s="58">
        <f t="shared" si="5"/>
        <v>0</v>
      </c>
      <c r="R25" s="58">
        <f t="shared" si="5"/>
        <v>0</v>
      </c>
      <c r="S25" s="58">
        <f t="shared" si="5"/>
        <v>0</v>
      </c>
      <c r="T25" s="58">
        <f t="shared" si="5"/>
        <v>0</v>
      </c>
      <c r="U25" s="105">
        <v>6.0</v>
      </c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</row>
    <row r="26">
      <c r="A26" s="77">
        <f t="shared" si="4"/>
        <v>4</v>
      </c>
      <c r="B26" s="104">
        <v>4.0</v>
      </c>
      <c r="C26" s="58">
        <f t="shared" ref="C26:T26" si="6">C7*$U26</f>
        <v>23.99999999</v>
      </c>
      <c r="D26" s="58">
        <f t="shared" si="6"/>
        <v>44.00000002</v>
      </c>
      <c r="E26" s="58">
        <f t="shared" si="6"/>
        <v>31.99999998</v>
      </c>
      <c r="F26" s="58">
        <f t="shared" si="6"/>
        <v>8</v>
      </c>
      <c r="G26" s="58">
        <f t="shared" si="6"/>
        <v>0</v>
      </c>
      <c r="H26" s="58">
        <f t="shared" si="6"/>
        <v>0</v>
      </c>
      <c r="I26" s="58">
        <f t="shared" si="6"/>
        <v>0</v>
      </c>
      <c r="J26" s="58">
        <f t="shared" si="6"/>
        <v>0</v>
      </c>
      <c r="K26" s="58">
        <f t="shared" si="6"/>
        <v>0</v>
      </c>
      <c r="L26" s="58">
        <f t="shared" si="6"/>
        <v>0</v>
      </c>
      <c r="M26" s="58">
        <f t="shared" si="6"/>
        <v>0</v>
      </c>
      <c r="N26" s="58">
        <f t="shared" si="6"/>
        <v>0</v>
      </c>
      <c r="O26" s="58">
        <f t="shared" si="6"/>
        <v>0</v>
      </c>
      <c r="P26" s="58">
        <f t="shared" si="6"/>
        <v>0</v>
      </c>
      <c r="Q26" s="58">
        <f t="shared" si="6"/>
        <v>0</v>
      </c>
      <c r="R26" s="58">
        <f t="shared" si="6"/>
        <v>0</v>
      </c>
      <c r="S26" s="58">
        <f t="shared" si="6"/>
        <v>0</v>
      </c>
      <c r="T26" s="58">
        <f t="shared" si="6"/>
        <v>0</v>
      </c>
      <c r="U26" s="104">
        <v>4.0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</row>
    <row r="27">
      <c r="A27" s="77">
        <f t="shared" si="4"/>
        <v>5</v>
      </c>
      <c r="B27" s="104">
        <v>30.0</v>
      </c>
      <c r="C27" s="58">
        <f t="shared" ref="C27:T27" si="7">C8*$U27</f>
        <v>254.0000001</v>
      </c>
      <c r="D27" s="58">
        <f t="shared" si="7"/>
        <v>719.9999998</v>
      </c>
      <c r="E27" s="58">
        <f t="shared" si="7"/>
        <v>880.0000003</v>
      </c>
      <c r="F27" s="58">
        <f t="shared" si="7"/>
        <v>479.9999998</v>
      </c>
      <c r="G27" s="58">
        <f t="shared" si="7"/>
        <v>96</v>
      </c>
      <c r="H27" s="58">
        <f t="shared" si="7"/>
        <v>0</v>
      </c>
      <c r="I27" s="58">
        <f t="shared" si="7"/>
        <v>0</v>
      </c>
      <c r="J27" s="58">
        <f t="shared" si="7"/>
        <v>0</v>
      </c>
      <c r="K27" s="58">
        <f t="shared" si="7"/>
        <v>0</v>
      </c>
      <c r="L27" s="58">
        <f t="shared" si="7"/>
        <v>0</v>
      </c>
      <c r="M27" s="58">
        <f t="shared" si="7"/>
        <v>0</v>
      </c>
      <c r="N27" s="58">
        <f t="shared" si="7"/>
        <v>0</v>
      </c>
      <c r="O27" s="58">
        <f t="shared" si="7"/>
        <v>0</v>
      </c>
      <c r="P27" s="58">
        <f t="shared" si="7"/>
        <v>0</v>
      </c>
      <c r="Q27" s="58">
        <f t="shared" si="7"/>
        <v>0</v>
      </c>
      <c r="R27" s="58">
        <f t="shared" si="7"/>
        <v>0</v>
      </c>
      <c r="S27" s="58">
        <f t="shared" si="7"/>
        <v>0</v>
      </c>
      <c r="T27" s="58">
        <f t="shared" si="7"/>
        <v>0</v>
      </c>
      <c r="U27" s="104">
        <v>30.0</v>
      </c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</row>
    <row r="28">
      <c r="A28" s="77">
        <f t="shared" si="4"/>
        <v>6</v>
      </c>
      <c r="B28" s="104">
        <v>12.0</v>
      </c>
      <c r="C28" s="58">
        <f t="shared" ref="C28:T28" si="8">C9*$U28</f>
        <v>120</v>
      </c>
      <c r="D28" s="58">
        <f t="shared" si="8"/>
        <v>508.0000001</v>
      </c>
      <c r="E28" s="58">
        <f t="shared" si="8"/>
        <v>959.9999997</v>
      </c>
      <c r="F28" s="58">
        <f t="shared" si="8"/>
        <v>880.0000003</v>
      </c>
      <c r="G28" s="58">
        <f t="shared" si="8"/>
        <v>383.9999998</v>
      </c>
      <c r="H28" s="58">
        <f t="shared" si="8"/>
        <v>64</v>
      </c>
      <c r="I28" s="58">
        <f t="shared" si="8"/>
        <v>0</v>
      </c>
      <c r="J28" s="58">
        <f t="shared" si="8"/>
        <v>0</v>
      </c>
      <c r="K28" s="58">
        <f t="shared" si="8"/>
        <v>0</v>
      </c>
      <c r="L28" s="58">
        <f t="shared" si="8"/>
        <v>0</v>
      </c>
      <c r="M28" s="58">
        <f t="shared" si="8"/>
        <v>0</v>
      </c>
      <c r="N28" s="58">
        <f t="shared" si="8"/>
        <v>0</v>
      </c>
      <c r="O28" s="58">
        <f t="shared" si="8"/>
        <v>0</v>
      </c>
      <c r="P28" s="58">
        <f t="shared" si="8"/>
        <v>0</v>
      </c>
      <c r="Q28" s="58">
        <f t="shared" si="8"/>
        <v>0</v>
      </c>
      <c r="R28" s="58">
        <f t="shared" si="8"/>
        <v>0</v>
      </c>
      <c r="S28" s="58">
        <f t="shared" si="8"/>
        <v>0</v>
      </c>
      <c r="T28" s="58">
        <f t="shared" si="8"/>
        <v>0</v>
      </c>
      <c r="U28" s="104">
        <v>12.0</v>
      </c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</row>
    <row r="29">
      <c r="A29" s="77">
        <f t="shared" si="4"/>
        <v>7</v>
      </c>
      <c r="B29" s="104">
        <v>42.0</v>
      </c>
      <c r="C29" s="58">
        <f t="shared" ref="C29:T29" si="9">C10*$U29</f>
        <v>442.0000001</v>
      </c>
      <c r="D29" s="58">
        <f t="shared" si="9"/>
        <v>2519.999999</v>
      </c>
      <c r="E29" s="58">
        <f t="shared" si="9"/>
        <v>7112.000002</v>
      </c>
      <c r="F29" s="58">
        <f t="shared" si="9"/>
        <v>10080</v>
      </c>
      <c r="G29" s="58">
        <f t="shared" si="9"/>
        <v>7392.000003</v>
      </c>
      <c r="H29" s="58">
        <f t="shared" si="9"/>
        <v>2687.999999</v>
      </c>
      <c r="I29" s="58">
        <f t="shared" si="9"/>
        <v>384</v>
      </c>
      <c r="J29" s="58">
        <f t="shared" si="9"/>
        <v>0</v>
      </c>
      <c r="K29" s="58">
        <f t="shared" si="9"/>
        <v>0</v>
      </c>
      <c r="L29" s="58">
        <f t="shared" si="9"/>
        <v>0</v>
      </c>
      <c r="M29" s="58">
        <f t="shared" si="9"/>
        <v>0</v>
      </c>
      <c r="N29" s="58">
        <f t="shared" si="9"/>
        <v>0</v>
      </c>
      <c r="O29" s="58">
        <f t="shared" si="9"/>
        <v>0</v>
      </c>
      <c r="P29" s="58">
        <f t="shared" si="9"/>
        <v>0</v>
      </c>
      <c r="Q29" s="58">
        <f t="shared" si="9"/>
        <v>0</v>
      </c>
      <c r="R29" s="58">
        <f t="shared" si="9"/>
        <v>0</v>
      </c>
      <c r="S29" s="58">
        <f t="shared" si="9"/>
        <v>0</v>
      </c>
      <c r="T29" s="58">
        <f t="shared" si="9"/>
        <v>0</v>
      </c>
      <c r="U29" s="104">
        <v>42.0</v>
      </c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</row>
    <row r="30">
      <c r="A30" s="77">
        <f t="shared" si="4"/>
        <v>8</v>
      </c>
      <c r="B30" s="104">
        <v>24.0</v>
      </c>
      <c r="C30" s="58">
        <f t="shared" ref="C30:T30" si="10">C11*$U30</f>
        <v>336</v>
      </c>
      <c r="D30" s="58">
        <f t="shared" si="10"/>
        <v>1768</v>
      </c>
      <c r="E30" s="58">
        <f t="shared" si="10"/>
        <v>6719.999998</v>
      </c>
      <c r="F30" s="58">
        <f t="shared" si="10"/>
        <v>14224</v>
      </c>
      <c r="G30" s="58">
        <f t="shared" si="10"/>
        <v>16128</v>
      </c>
      <c r="H30" s="58">
        <f t="shared" si="10"/>
        <v>9856.000003</v>
      </c>
      <c r="I30" s="58">
        <f t="shared" si="10"/>
        <v>3071.999998</v>
      </c>
      <c r="J30" s="58">
        <f t="shared" si="10"/>
        <v>384</v>
      </c>
      <c r="K30" s="58">
        <f t="shared" si="10"/>
        <v>0</v>
      </c>
      <c r="L30" s="58">
        <f t="shared" si="10"/>
        <v>0</v>
      </c>
      <c r="M30" s="58">
        <f t="shared" si="10"/>
        <v>0</v>
      </c>
      <c r="N30" s="58">
        <f t="shared" si="10"/>
        <v>0</v>
      </c>
      <c r="O30" s="58">
        <f t="shared" si="10"/>
        <v>0</v>
      </c>
      <c r="P30" s="58">
        <f t="shared" si="10"/>
        <v>0</v>
      </c>
      <c r="Q30" s="58">
        <f t="shared" si="10"/>
        <v>0</v>
      </c>
      <c r="R30" s="58">
        <f t="shared" si="10"/>
        <v>0</v>
      </c>
      <c r="S30" s="58">
        <f t="shared" si="10"/>
        <v>0</v>
      </c>
      <c r="T30" s="58">
        <f t="shared" si="10"/>
        <v>0</v>
      </c>
      <c r="U30" s="104">
        <v>24.0</v>
      </c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</row>
    <row r="31">
      <c r="A31" s="77">
        <f t="shared" si="4"/>
        <v>9</v>
      </c>
      <c r="B31" s="104">
        <v>90.0</v>
      </c>
      <c r="C31" s="58">
        <f t="shared" ref="C31:T31" si="11">C12*$U31</f>
        <v>2202</v>
      </c>
      <c r="D31" s="58">
        <f t="shared" si="11"/>
        <v>10080</v>
      </c>
      <c r="E31" s="58">
        <f t="shared" si="11"/>
        <v>35360.00001</v>
      </c>
      <c r="F31" s="58">
        <f t="shared" si="11"/>
        <v>100800</v>
      </c>
      <c r="G31" s="58">
        <f t="shared" si="11"/>
        <v>170688</v>
      </c>
      <c r="H31" s="58">
        <f t="shared" si="11"/>
        <v>161280</v>
      </c>
      <c r="I31" s="58">
        <f t="shared" si="11"/>
        <v>84480.00003</v>
      </c>
      <c r="J31" s="58">
        <f t="shared" si="11"/>
        <v>23039.99999</v>
      </c>
      <c r="K31" s="58">
        <f t="shared" si="11"/>
        <v>2560</v>
      </c>
      <c r="L31" s="58">
        <f t="shared" si="11"/>
        <v>0</v>
      </c>
      <c r="M31" s="58">
        <f t="shared" si="11"/>
        <v>0</v>
      </c>
      <c r="N31" s="58">
        <f t="shared" si="11"/>
        <v>0</v>
      </c>
      <c r="O31" s="58">
        <f t="shared" si="11"/>
        <v>0</v>
      </c>
      <c r="P31" s="58">
        <f t="shared" si="11"/>
        <v>0</v>
      </c>
      <c r="Q31" s="58">
        <f t="shared" si="11"/>
        <v>0</v>
      </c>
      <c r="R31" s="58">
        <f t="shared" si="11"/>
        <v>0</v>
      </c>
      <c r="S31" s="58">
        <f t="shared" si="11"/>
        <v>0</v>
      </c>
      <c r="T31" s="58">
        <f t="shared" si="11"/>
        <v>0</v>
      </c>
      <c r="U31" s="104">
        <v>90.0</v>
      </c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</row>
    <row r="32">
      <c r="A32" s="77">
        <f t="shared" si="4"/>
        <v>10</v>
      </c>
      <c r="B32" s="104">
        <v>20.0</v>
      </c>
      <c r="C32" s="58">
        <f t="shared" ref="C32:T32" si="12">C13*$U32</f>
        <v>359.9999999</v>
      </c>
      <c r="D32" s="58">
        <f t="shared" si="12"/>
        <v>4404</v>
      </c>
      <c r="E32" s="58">
        <f t="shared" si="12"/>
        <v>13440</v>
      </c>
      <c r="F32" s="58">
        <f t="shared" si="12"/>
        <v>35360.00001</v>
      </c>
      <c r="G32" s="58">
        <f t="shared" si="12"/>
        <v>80639.99998</v>
      </c>
      <c r="H32" s="58">
        <f t="shared" si="12"/>
        <v>113792</v>
      </c>
      <c r="I32" s="58">
        <f t="shared" si="12"/>
        <v>92159.99997</v>
      </c>
      <c r="J32" s="58">
        <f t="shared" si="12"/>
        <v>42240.00001</v>
      </c>
      <c r="K32" s="58">
        <f t="shared" si="12"/>
        <v>10239.99999</v>
      </c>
      <c r="L32" s="58">
        <f t="shared" si="12"/>
        <v>1024</v>
      </c>
      <c r="M32" s="58">
        <f t="shared" si="12"/>
        <v>0</v>
      </c>
      <c r="N32" s="58">
        <f t="shared" si="12"/>
        <v>0</v>
      </c>
      <c r="O32" s="58">
        <f t="shared" si="12"/>
        <v>0</v>
      </c>
      <c r="P32" s="58">
        <f t="shared" si="12"/>
        <v>0</v>
      </c>
      <c r="Q32" s="58">
        <f t="shared" si="12"/>
        <v>0</v>
      </c>
      <c r="R32" s="58">
        <f t="shared" si="12"/>
        <v>0</v>
      </c>
      <c r="S32" s="58">
        <f t="shared" si="12"/>
        <v>0</v>
      </c>
      <c r="T32" s="58">
        <f t="shared" si="12"/>
        <v>0</v>
      </c>
      <c r="U32" s="104">
        <v>20.0</v>
      </c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</row>
    <row r="33">
      <c r="A33" s="77">
        <f t="shared" si="4"/>
        <v>11</v>
      </c>
      <c r="B33" s="104">
        <v>66.0</v>
      </c>
      <c r="C33" s="58">
        <f t="shared" ref="C33:T33" si="13">C14*$U33</f>
        <v>-3790</v>
      </c>
      <c r="D33" s="58">
        <f t="shared" si="13"/>
        <v>11880</v>
      </c>
      <c r="E33" s="58">
        <f t="shared" si="13"/>
        <v>96888</v>
      </c>
      <c r="F33" s="58">
        <f t="shared" si="13"/>
        <v>221760</v>
      </c>
      <c r="G33" s="58">
        <f t="shared" si="13"/>
        <v>466752.0001</v>
      </c>
      <c r="H33" s="58">
        <f t="shared" si="13"/>
        <v>887039.9998</v>
      </c>
      <c r="I33" s="58">
        <f t="shared" si="13"/>
        <v>1072896</v>
      </c>
      <c r="J33" s="58">
        <f t="shared" si="13"/>
        <v>760319.9998</v>
      </c>
      <c r="K33" s="58">
        <f t="shared" si="13"/>
        <v>309760.0001</v>
      </c>
      <c r="L33" s="58">
        <f t="shared" si="13"/>
        <v>67583.99997</v>
      </c>
      <c r="M33" s="58">
        <f t="shared" si="13"/>
        <v>6144</v>
      </c>
      <c r="N33" s="58">
        <f t="shared" si="13"/>
        <v>0</v>
      </c>
      <c r="O33" s="58">
        <f t="shared" si="13"/>
        <v>0</v>
      </c>
      <c r="P33" s="58">
        <f t="shared" si="13"/>
        <v>0</v>
      </c>
      <c r="Q33" s="58">
        <f t="shared" si="13"/>
        <v>0</v>
      </c>
      <c r="R33" s="58">
        <f t="shared" si="13"/>
        <v>0</v>
      </c>
      <c r="S33" s="58">
        <f t="shared" si="13"/>
        <v>0</v>
      </c>
      <c r="T33" s="58">
        <f t="shared" si="13"/>
        <v>0</v>
      </c>
      <c r="U33" s="104">
        <v>66.0</v>
      </c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</row>
    <row r="34">
      <c r="A34" s="77">
        <f t="shared" si="4"/>
        <v>12</v>
      </c>
      <c r="B34" s="104">
        <v>24.0</v>
      </c>
      <c r="C34" s="58">
        <f t="shared" ref="C34:T34" si="14">C15*$U34</f>
        <v>527.9999998</v>
      </c>
      <c r="D34" s="58">
        <f t="shared" si="14"/>
        <v>-15160</v>
      </c>
      <c r="E34" s="58">
        <f t="shared" si="14"/>
        <v>31680</v>
      </c>
      <c r="F34" s="58">
        <f t="shared" si="14"/>
        <v>193776</v>
      </c>
      <c r="G34" s="58">
        <f t="shared" si="14"/>
        <v>354816</v>
      </c>
      <c r="H34" s="58">
        <f t="shared" si="14"/>
        <v>622336.0001</v>
      </c>
      <c r="I34" s="58">
        <f t="shared" si="14"/>
        <v>1013760</v>
      </c>
      <c r="J34" s="58">
        <f t="shared" si="14"/>
        <v>1072896</v>
      </c>
      <c r="K34" s="58">
        <f t="shared" si="14"/>
        <v>675839.9998</v>
      </c>
      <c r="L34" s="58">
        <f t="shared" si="14"/>
        <v>247808.0001</v>
      </c>
      <c r="M34" s="58">
        <f t="shared" si="14"/>
        <v>49151.99998</v>
      </c>
      <c r="N34" s="58">
        <f t="shared" si="14"/>
        <v>4096</v>
      </c>
      <c r="O34" s="58">
        <f t="shared" si="14"/>
        <v>0</v>
      </c>
      <c r="P34" s="58">
        <f t="shared" si="14"/>
        <v>0</v>
      </c>
      <c r="Q34" s="58">
        <f t="shared" si="14"/>
        <v>0</v>
      </c>
      <c r="R34" s="58">
        <f t="shared" si="14"/>
        <v>0</v>
      </c>
      <c r="S34" s="58">
        <f t="shared" si="14"/>
        <v>0</v>
      </c>
      <c r="T34" s="58">
        <f t="shared" si="14"/>
        <v>0</v>
      </c>
      <c r="U34" s="104">
        <v>24.0</v>
      </c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</row>
    <row r="35">
      <c r="A35" s="77">
        <f t="shared" si="4"/>
        <v>13</v>
      </c>
      <c r="B35" s="104">
        <v>2730.0</v>
      </c>
      <c r="C35" s="58">
        <f t="shared" ref="C35:T35" si="15">C16*$U35</f>
        <v>2894474</v>
      </c>
      <c r="D35" s="58">
        <f t="shared" si="15"/>
        <v>720719.9998</v>
      </c>
      <c r="E35" s="58">
        <f t="shared" si="15"/>
        <v>-13795600</v>
      </c>
      <c r="F35" s="58">
        <f t="shared" si="15"/>
        <v>21621600</v>
      </c>
      <c r="G35" s="58">
        <f t="shared" si="15"/>
        <v>105801696</v>
      </c>
      <c r="H35" s="58">
        <f t="shared" si="15"/>
        <v>161441280</v>
      </c>
      <c r="I35" s="58">
        <f t="shared" si="15"/>
        <v>242711040</v>
      </c>
      <c r="J35" s="58">
        <f t="shared" si="15"/>
        <v>345945599.9</v>
      </c>
      <c r="K35" s="58">
        <f t="shared" si="15"/>
        <v>325445120.1</v>
      </c>
      <c r="L35" s="58">
        <f t="shared" si="15"/>
        <v>184504319.9</v>
      </c>
      <c r="M35" s="58">
        <f t="shared" si="15"/>
        <v>61501440.02</v>
      </c>
      <c r="N35" s="58">
        <f t="shared" si="15"/>
        <v>11182079.99</v>
      </c>
      <c r="O35" s="58">
        <f t="shared" si="15"/>
        <v>860160</v>
      </c>
      <c r="P35" s="58">
        <f t="shared" si="15"/>
        <v>0</v>
      </c>
      <c r="Q35" s="58">
        <f t="shared" si="15"/>
        <v>0</v>
      </c>
      <c r="R35" s="58">
        <f t="shared" si="15"/>
        <v>0</v>
      </c>
      <c r="S35" s="58">
        <f t="shared" si="15"/>
        <v>0</v>
      </c>
      <c r="T35" s="58">
        <f t="shared" si="15"/>
        <v>0</v>
      </c>
      <c r="U35" s="104">
        <v>2730.0</v>
      </c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</row>
    <row r="36">
      <c r="A36" s="77">
        <f t="shared" si="4"/>
        <v>14</v>
      </c>
      <c r="B36" s="104">
        <v>420.0</v>
      </c>
      <c r="C36" s="58">
        <f t="shared" ref="C36:T36" si="16">C17*$U36</f>
        <v>10920</v>
      </c>
      <c r="D36" s="58">
        <f t="shared" si="16"/>
        <v>5788948</v>
      </c>
      <c r="E36" s="58">
        <f t="shared" si="16"/>
        <v>960959.9997</v>
      </c>
      <c r="F36" s="58">
        <f t="shared" si="16"/>
        <v>-13795600</v>
      </c>
      <c r="G36" s="58">
        <f t="shared" si="16"/>
        <v>17297280</v>
      </c>
      <c r="H36" s="58">
        <f t="shared" si="16"/>
        <v>70534464</v>
      </c>
      <c r="I36" s="58">
        <f t="shared" si="16"/>
        <v>92252159.99</v>
      </c>
      <c r="J36" s="58">
        <f t="shared" si="16"/>
        <v>121355520</v>
      </c>
      <c r="K36" s="58">
        <f t="shared" si="16"/>
        <v>153753600</v>
      </c>
      <c r="L36" s="58">
        <f t="shared" si="16"/>
        <v>130178048</v>
      </c>
      <c r="M36" s="58">
        <f t="shared" si="16"/>
        <v>67092479.98</v>
      </c>
      <c r="N36" s="58">
        <f t="shared" si="16"/>
        <v>20500480.01</v>
      </c>
      <c r="O36" s="58">
        <f t="shared" si="16"/>
        <v>3440639.998</v>
      </c>
      <c r="P36" s="58">
        <f t="shared" si="16"/>
        <v>245760</v>
      </c>
      <c r="Q36" s="58">
        <f t="shared" si="16"/>
        <v>0</v>
      </c>
      <c r="R36" s="58">
        <f t="shared" si="16"/>
        <v>0</v>
      </c>
      <c r="S36" s="58">
        <f t="shared" si="16"/>
        <v>0</v>
      </c>
      <c r="T36" s="58">
        <f t="shared" si="16"/>
        <v>0</v>
      </c>
      <c r="U36" s="104">
        <v>420.0</v>
      </c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</row>
    <row r="37">
      <c r="A37" s="77">
        <f t="shared" si="4"/>
        <v>15</v>
      </c>
      <c r="B37" s="104">
        <v>90.0</v>
      </c>
      <c r="C37" s="58">
        <f t="shared" ref="C37:T37" si="17">C18*$U37</f>
        <v>-1717590</v>
      </c>
      <c r="D37" s="58">
        <f t="shared" si="17"/>
        <v>32760</v>
      </c>
      <c r="E37" s="58">
        <f t="shared" si="17"/>
        <v>11577896</v>
      </c>
      <c r="F37" s="58">
        <f t="shared" si="17"/>
        <v>1441440</v>
      </c>
      <c r="G37" s="58">
        <f t="shared" si="17"/>
        <v>-16554720</v>
      </c>
      <c r="H37" s="58">
        <f t="shared" si="17"/>
        <v>17297280</v>
      </c>
      <c r="I37" s="58">
        <f t="shared" si="17"/>
        <v>60458112</v>
      </c>
      <c r="J37" s="58">
        <f t="shared" si="17"/>
        <v>69189120</v>
      </c>
      <c r="K37" s="58">
        <f t="shared" si="17"/>
        <v>80903680.02</v>
      </c>
      <c r="L37" s="58">
        <f t="shared" si="17"/>
        <v>92252159.98</v>
      </c>
      <c r="M37" s="58">
        <f t="shared" si="17"/>
        <v>71006208.02</v>
      </c>
      <c r="N37" s="58">
        <f t="shared" si="17"/>
        <v>33546239.99</v>
      </c>
      <c r="O37" s="58">
        <f t="shared" si="17"/>
        <v>9461760.003</v>
      </c>
      <c r="P37" s="58">
        <f t="shared" si="17"/>
        <v>1474559.999</v>
      </c>
      <c r="Q37" s="58">
        <f t="shared" si="17"/>
        <v>98304</v>
      </c>
      <c r="R37" s="58">
        <f t="shared" si="17"/>
        <v>0</v>
      </c>
      <c r="S37" s="58">
        <f t="shared" si="17"/>
        <v>0</v>
      </c>
      <c r="T37" s="58">
        <f t="shared" si="17"/>
        <v>0</v>
      </c>
      <c r="U37" s="104">
        <v>90.0</v>
      </c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</row>
    <row r="38">
      <c r="A38" s="77">
        <f t="shared" si="4"/>
        <v>16</v>
      </c>
      <c r="B38" s="104">
        <v>48.0</v>
      </c>
      <c r="C38" s="58">
        <f t="shared" ref="C38:T38" si="18">C19*$U38</f>
        <v>1439.999993</v>
      </c>
      <c r="D38" s="58">
        <f t="shared" si="18"/>
        <v>-13740720</v>
      </c>
      <c r="E38" s="58">
        <f t="shared" si="18"/>
        <v>174720</v>
      </c>
      <c r="F38" s="58">
        <f t="shared" si="18"/>
        <v>46311584</v>
      </c>
      <c r="G38" s="58">
        <f t="shared" si="18"/>
        <v>4612607.999</v>
      </c>
      <c r="H38" s="58">
        <f t="shared" si="18"/>
        <v>-44145920</v>
      </c>
      <c r="I38" s="58">
        <f t="shared" si="18"/>
        <v>39536639.99</v>
      </c>
      <c r="J38" s="58">
        <f t="shared" si="18"/>
        <v>120916224</v>
      </c>
      <c r="K38" s="58">
        <f t="shared" si="18"/>
        <v>123002880</v>
      </c>
      <c r="L38" s="58">
        <f t="shared" si="18"/>
        <v>129445888</v>
      </c>
      <c r="M38" s="58">
        <f t="shared" si="18"/>
        <v>134184960</v>
      </c>
      <c r="N38" s="58">
        <f t="shared" si="18"/>
        <v>94674944.03</v>
      </c>
      <c r="O38" s="58">
        <f t="shared" si="18"/>
        <v>41287679.99</v>
      </c>
      <c r="P38" s="58">
        <f t="shared" si="18"/>
        <v>10813440</v>
      </c>
      <c r="Q38" s="58">
        <f t="shared" si="18"/>
        <v>1572863.999</v>
      </c>
      <c r="R38" s="58">
        <f t="shared" si="18"/>
        <v>98304</v>
      </c>
      <c r="S38" s="58">
        <f t="shared" si="18"/>
        <v>0</v>
      </c>
      <c r="T38" s="58">
        <f t="shared" si="18"/>
        <v>0</v>
      </c>
      <c r="U38" s="104">
        <v>48.0</v>
      </c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</row>
    <row r="39">
      <c r="A39" s="77">
        <f t="shared" si="4"/>
        <v>17</v>
      </c>
      <c r="B39" s="104">
        <v>510.0</v>
      </c>
      <c r="C39" s="58">
        <f t="shared" ref="C39:T39" si="19">C20*$U39</f>
        <v>237052798</v>
      </c>
      <c r="D39" s="58">
        <f t="shared" si="19"/>
        <v>244799.9988</v>
      </c>
      <c r="E39" s="58">
        <f t="shared" si="19"/>
        <v>-1557281600</v>
      </c>
      <c r="F39" s="58">
        <f t="shared" si="19"/>
        <v>14851200</v>
      </c>
      <c r="G39" s="58">
        <f t="shared" si="19"/>
        <v>3149187712</v>
      </c>
      <c r="H39" s="58">
        <f t="shared" si="19"/>
        <v>261381119.9</v>
      </c>
      <c r="I39" s="58">
        <f t="shared" si="19"/>
        <v>-2144230400</v>
      </c>
      <c r="J39" s="58">
        <f t="shared" si="19"/>
        <v>1680307200</v>
      </c>
      <c r="K39" s="58">
        <f t="shared" si="19"/>
        <v>4567946240</v>
      </c>
      <c r="L39" s="58">
        <f t="shared" si="19"/>
        <v>4182097920</v>
      </c>
      <c r="M39" s="58">
        <f t="shared" si="19"/>
        <v>4001054721</v>
      </c>
      <c r="N39" s="58">
        <f t="shared" si="19"/>
        <v>3801907199</v>
      </c>
      <c r="O39" s="58">
        <f t="shared" si="19"/>
        <v>2476113921</v>
      </c>
      <c r="P39" s="58">
        <f t="shared" si="19"/>
        <v>1002700800</v>
      </c>
      <c r="Q39" s="58">
        <f t="shared" si="19"/>
        <v>245104640.1</v>
      </c>
      <c r="R39" s="58">
        <f t="shared" si="19"/>
        <v>33423359.98</v>
      </c>
      <c r="S39" s="58">
        <f t="shared" si="19"/>
        <v>1966080</v>
      </c>
      <c r="T39" s="58">
        <f t="shared" si="19"/>
        <v>0</v>
      </c>
      <c r="U39" s="104">
        <v>510.0</v>
      </c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</row>
    <row r="40">
      <c r="A40" s="77">
        <f t="shared" si="4"/>
        <v>18</v>
      </c>
      <c r="B40" s="105">
        <v>180.0</v>
      </c>
      <c r="C40" s="58">
        <f t="shared" ref="C40:T40" si="20">C21*$U40</f>
        <v>6120.000912</v>
      </c>
      <c r="D40" s="58">
        <f t="shared" si="20"/>
        <v>1422316788</v>
      </c>
      <c r="E40" s="58">
        <f t="shared" si="20"/>
        <v>979199.9953</v>
      </c>
      <c r="F40" s="58">
        <f t="shared" si="20"/>
        <v>-4671844800</v>
      </c>
      <c r="G40" s="58">
        <f t="shared" si="20"/>
        <v>35642880</v>
      </c>
      <c r="H40" s="58">
        <f t="shared" si="20"/>
        <v>6298375424</v>
      </c>
      <c r="I40" s="58">
        <f t="shared" si="20"/>
        <v>448081919.9</v>
      </c>
      <c r="J40" s="58">
        <f t="shared" si="20"/>
        <v>-3216345600</v>
      </c>
      <c r="K40" s="58">
        <f t="shared" si="20"/>
        <v>2240409600</v>
      </c>
      <c r="L40" s="58">
        <f t="shared" si="20"/>
        <v>5481535488</v>
      </c>
      <c r="M40" s="58">
        <f t="shared" si="20"/>
        <v>4562288640</v>
      </c>
      <c r="N40" s="58">
        <f t="shared" si="20"/>
        <v>4001054721</v>
      </c>
      <c r="O40" s="58">
        <f t="shared" si="20"/>
        <v>3509452799</v>
      </c>
      <c r="P40" s="58">
        <f t="shared" si="20"/>
        <v>2122383361</v>
      </c>
      <c r="Q40" s="58">
        <f t="shared" si="20"/>
        <v>802160639.8</v>
      </c>
      <c r="R40" s="58">
        <f t="shared" si="20"/>
        <v>183828480.1</v>
      </c>
      <c r="S40" s="58">
        <f t="shared" si="20"/>
        <v>23592959.99</v>
      </c>
      <c r="T40" s="58">
        <f t="shared" si="20"/>
        <v>1310720</v>
      </c>
      <c r="U40" s="105">
        <v>180.0</v>
      </c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</row>
    <row r="4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</row>
    <row r="42">
      <c r="A42" s="57"/>
      <c r="B42" s="117" t="s">
        <v>92</v>
      </c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57"/>
      <c r="N42" s="58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</row>
    <row r="43">
      <c r="A43" s="57"/>
      <c r="B43" s="117" t="s">
        <v>93</v>
      </c>
      <c r="C43" s="119"/>
      <c r="D43" s="120"/>
      <c r="E43" s="118"/>
      <c r="F43" s="118"/>
      <c r="G43" s="118"/>
      <c r="H43" s="118"/>
      <c r="I43" s="118"/>
      <c r="J43" s="118"/>
      <c r="K43" s="118"/>
      <c r="L43" s="118"/>
      <c r="M43" s="57"/>
      <c r="N43" s="58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</row>
    <row r="44">
      <c r="A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8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</row>
  </sheetData>
  <drawing r:id="rId1"/>
</worksheet>
</file>